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Uitdaging" sheetId="2" state="visible" r:id="rId2"/>
    <sheet xmlns:r="http://schemas.openxmlformats.org/officeDocument/2006/relationships" name="Stakeholders" sheetId="3" state="visible" r:id="rId3"/>
    <sheet xmlns:r="http://schemas.openxmlformats.org/officeDocument/2006/relationships" name="Paved Road" sheetId="4" state="visible" r:id="rId4"/>
    <sheet xmlns:r="http://schemas.openxmlformats.org/officeDocument/2006/relationships" name="Requirements" sheetId="5" state="visible" r:id="rId5"/>
    <sheet xmlns:r="http://schemas.openxmlformats.org/officeDocument/2006/relationships" name="System" sheetId="6" state="visible" r:id="rId6"/>
    <sheet xmlns:r="http://schemas.openxmlformats.org/officeDocument/2006/relationships" name="Work" sheetId="7" state="visible" r:id="rId7"/>
    <sheet xmlns:r="http://schemas.openxmlformats.org/officeDocument/2006/relationships" name="Team" sheetId="8" state="visible" r:id="rId8"/>
    <sheet xmlns:r="http://schemas.openxmlformats.org/officeDocument/2006/relationships" name="Werkwijze" sheetId="9" state="visible" r:id="rId9"/>
    <sheet xmlns:r="http://schemas.openxmlformats.org/officeDocument/2006/relationships" name="Governance" sheetId="10" state="visible" r:id="rId10"/>
  </sheets>
  <definedNames>
    <definedName name="_xlnm.Print_Titles" localSheetId="0">'Dashboard'!$1:$8</definedName>
    <definedName name="_xlnm.Print_Titles" localSheetId="1">'Uitdaging'!$1:$6</definedName>
    <definedName name="_xlnm.Print_Titles" localSheetId="2">'Stakeholders'!$1:$6</definedName>
    <definedName name="_xlnm.Print_Titles" localSheetId="3">'Paved Road'!$1:$6</definedName>
    <definedName name="_xlnm.Print_Titles" localSheetId="4">'Requirements'!$1:$6</definedName>
    <definedName name="_xlnm.Print_Titles" localSheetId="5">'System'!$1:$6</definedName>
    <definedName name="_xlnm.Print_Titles" localSheetId="6">'Work'!$1:$6</definedName>
    <definedName name="_xlnm.Print_Titles" localSheetId="7">'Team'!$1:$6</definedName>
    <definedName name="_xlnm.Print_Titles" localSheetId="8">'Werkwijze'!$1:$6</definedName>
    <definedName name="_xlnm.Print_Titles" localSheetId="9">'Governance'!$1:$6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50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0"/>
      <b val="1"/>
      <color rgb="FFFFFFFF"/>
      <sz val="26"/>
    </font>
    <font>
      <name val="Calibri"/>
      <charset val="1"/>
      <family val="0"/>
      <i val="1"/>
      <color rgb="FF5B6472"/>
      <sz val="11"/>
    </font>
    <font>
      <name val="Calibri"/>
      <charset val="1"/>
      <family val="0"/>
      <b val="1"/>
      <color rgb="FFFFFFFF"/>
      <sz val="9"/>
    </font>
    <font>
      <name val="Calibri"/>
      <charset val="1"/>
      <family val="0"/>
      <b val="1"/>
      <color rgb="FF0F6E63"/>
      <sz val="20"/>
    </font>
    <font>
      <name val="Calibri"/>
      <charset val="1"/>
      <family val="0"/>
      <b val="1"/>
      <color rgb="FF4B3F9E"/>
      <sz val="20"/>
    </font>
    <font>
      <name val="Calibri"/>
      <charset val="1"/>
      <family val="0"/>
      <b val="1"/>
      <color rgb="FF0E7490"/>
      <sz val="20"/>
    </font>
    <font>
      <name val="Calibri"/>
      <charset val="1"/>
      <family val="0"/>
      <i val="1"/>
      <color rgb="FF5B6472"/>
      <sz val="8.5"/>
    </font>
    <font>
      <name val="Calibri"/>
      <charset val="1"/>
      <family val="0"/>
      <b val="1"/>
      <color rgb="FF1E6B52"/>
      <sz val="8.5"/>
    </font>
    <font>
      <name val="Calibri"/>
      <charset val="1"/>
      <family val="0"/>
      <b val="1"/>
      <color rgb="FF8A6D03"/>
      <sz val="8.5"/>
    </font>
    <font>
      <name val="Calibri"/>
      <charset val="1"/>
      <family val="0"/>
      <b val="1"/>
      <color rgb="FF2557A7"/>
      <sz val="8.5"/>
    </font>
    <font>
      <name val="Calibri"/>
      <charset val="1"/>
      <family val="0"/>
      <b val="1"/>
      <color rgb="FFFFFFFF"/>
      <sz val="10"/>
    </font>
    <font>
      <name val="Calibri"/>
      <charset val="1"/>
      <family val="0"/>
      <sz val="11"/>
    </font>
    <font>
      <name val="Calibri"/>
      <charset val="1"/>
      <family val="0"/>
      <b val="1"/>
      <color rgb="FF1E6B52"/>
      <sz val="10.5"/>
    </font>
    <font>
      <name val="Calibri"/>
      <charset val="1"/>
      <family val="0"/>
      <b val="1"/>
      <color rgb="FF475569"/>
      <sz val="8.5"/>
    </font>
    <font>
      <name val="Calibri"/>
      <charset val="1"/>
      <family val="0"/>
      <color rgb="FF1C2433"/>
      <sz val="10"/>
    </font>
    <font>
      <name val="Calibri"/>
      <charset val="1"/>
      <family val="0"/>
      <b val="1"/>
      <color rgb="FF5B6472"/>
      <sz val="10"/>
    </font>
    <font>
      <name val="Calibri"/>
      <charset val="1"/>
      <family val="0"/>
      <color rgb="FF5B6472"/>
      <sz val="9.5"/>
    </font>
    <font>
      <name val="Calibri"/>
      <charset val="1"/>
      <family val="0"/>
      <b val="1"/>
      <sz val="9.5"/>
    </font>
    <font>
      <name val="Calibri"/>
      <charset val="1"/>
      <family val="0"/>
      <b val="1"/>
      <color rgb="FF1E293B"/>
      <sz val="10"/>
    </font>
    <font>
      <name val="Calibri"/>
      <charset val="1"/>
      <family val="0"/>
      <b val="1"/>
      <color rgb="FF8A6D03"/>
      <sz val="10.5"/>
    </font>
    <font>
      <name val="Calibri"/>
      <charset val="1"/>
      <family val="0"/>
      <b val="1"/>
      <color rgb="FF2557A7"/>
      <sz val="10.5"/>
    </font>
    <font>
      <name val="Calibri"/>
      <charset val="1"/>
      <family val="0"/>
      <color rgb="FF5B6472"/>
      <sz val="9"/>
    </font>
    <font>
      <name val="Calibri"/>
      <charset val="1"/>
      <family val="0"/>
      <color rgb="FF5B6472"/>
      <sz val="8.5"/>
    </font>
    <font>
      <name val="Calibri"/>
      <charset val="1"/>
      <family val="0"/>
      <b val="1"/>
      <color rgb="FF1C2433"/>
      <sz val="9"/>
    </font>
    <font>
      <name val="Calibri"/>
      <charset val="1"/>
      <family val="0"/>
      <color rgb="FF0000FF"/>
      <sz val="11"/>
    </font>
    <font>
      <name val="Calibri"/>
      <charset val="1"/>
      <family val="0"/>
      <b val="1"/>
      <color rgb="FF27406B"/>
      <sz val="9"/>
      <u val="single"/>
    </font>
    <font>
      <name val="Calibri"/>
      <charset val="1"/>
      <family val="0"/>
      <b val="1"/>
      <color rgb="FFFFFFFF"/>
      <sz val="22"/>
    </font>
    <font>
      <name val="Calibri"/>
      <charset val="1"/>
      <family val="0"/>
      <b val="1"/>
      <color rgb="FF475569"/>
      <sz val="10"/>
    </font>
    <font>
      <name val="Calibri"/>
      <charset val="1"/>
      <family val="0"/>
      <i val="1"/>
      <color rgb="FF5B6472"/>
      <sz val="10.5"/>
    </font>
    <font>
      <name val="Calibri"/>
      <charset val="1"/>
      <family val="0"/>
      <b val="1"/>
      <color rgb="FF5B6472"/>
      <sz val="8"/>
    </font>
    <font>
      <name val="Calibri"/>
      <charset val="1"/>
      <family val="0"/>
      <b val="1"/>
      <color rgb="FF27406B"/>
      <sz val="12"/>
    </font>
    <font>
      <name val="Calibri"/>
      <charset val="1"/>
      <family val="0"/>
      <b val="1"/>
      <color rgb="FF27406B"/>
      <sz val="14"/>
    </font>
    <font>
      <name val="Calibri"/>
      <charset val="1"/>
      <family val="0"/>
      <b val="1"/>
      <color rgb="FF27406B"/>
      <sz val="9.5"/>
    </font>
    <font>
      <name val="Calibri"/>
      <charset val="1"/>
      <family val="0"/>
      <b val="1"/>
      <color rgb="FF1E7A4D"/>
      <sz val="10"/>
    </font>
    <font>
      <name val="Calibri"/>
      <charset val="1"/>
      <family val="0"/>
      <b val="1"/>
      <color rgb="FF1E6B52"/>
      <sz val="9.5"/>
    </font>
    <font>
      <name val="Calibri"/>
      <charset val="1"/>
      <family val="0"/>
      <b val="1"/>
      <color rgb="FF0F6E63"/>
      <sz val="9"/>
      <u val="single"/>
    </font>
    <font>
      <name val="Calibri"/>
      <charset val="1"/>
      <family val="0"/>
      <b val="1"/>
      <color rgb="FF0F6E63"/>
      <sz val="12"/>
    </font>
    <font>
      <name val="Calibri"/>
      <charset val="1"/>
      <family val="0"/>
      <b val="1"/>
      <color rgb="FF0F6E63"/>
      <sz val="14"/>
    </font>
    <font>
      <name val="Calibri"/>
      <charset val="1"/>
      <family val="0"/>
      <b val="1"/>
      <color rgb="FF0F6E63"/>
      <sz val="9.5"/>
    </font>
    <font>
      <name val="Calibri"/>
      <charset val="1"/>
      <family val="0"/>
      <b val="1"/>
      <color rgb="FF1E293B"/>
      <sz val="22"/>
    </font>
    <font>
      <name val="Calibri"/>
      <charset val="1"/>
      <family val="0"/>
      <b val="1"/>
      <color rgb="FF8A6D03"/>
      <sz val="9.5"/>
    </font>
    <font>
      <name val="Calibri"/>
      <charset val="1"/>
      <family val="0"/>
      <b val="1"/>
      <color rgb="FF2557A7"/>
      <sz val="9.5"/>
    </font>
    <font>
      <name val="Calibri"/>
      <charset val="1"/>
      <family val="0"/>
      <b val="1"/>
      <color rgb="FF4B3F9E"/>
      <sz val="9"/>
      <u val="single"/>
    </font>
    <font>
      <name val="Calibri"/>
      <charset val="1"/>
      <family val="0"/>
      <b val="1"/>
      <color rgb="FF4B3F9E"/>
      <sz val="12"/>
    </font>
    <font>
      <name val="Calibri"/>
      <charset val="1"/>
      <family val="0"/>
      <b val="1"/>
      <color rgb="FF4B3F9E"/>
      <sz val="14"/>
    </font>
    <font>
      <name val="Calibri"/>
      <charset val="1"/>
      <family val="0"/>
      <b val="1"/>
      <color rgb="FF4B3F9E"/>
      <sz val="9.5"/>
    </font>
  </fonts>
  <fills count="24">
    <fill>
      <patternFill/>
    </fill>
    <fill>
      <patternFill patternType="gray125"/>
    </fill>
    <fill>
      <patternFill patternType="solid">
        <fgColor rgb="FF1C2433"/>
        <bgColor rgb="FF1E293B"/>
      </patternFill>
    </fill>
    <fill>
      <patternFill patternType="solid">
        <fgColor rgb="FF0F6E63"/>
        <bgColor rgb="FF1E6B52"/>
      </patternFill>
    </fill>
    <fill>
      <patternFill patternType="solid">
        <fgColor rgb="FF4B3F9E"/>
        <bgColor rgb="FF475569"/>
      </patternFill>
    </fill>
    <fill>
      <patternFill patternType="solid">
        <fgColor rgb="FF0E7490"/>
        <bgColor rgb="FF0F6E63"/>
      </patternFill>
    </fill>
    <fill>
      <patternFill patternType="solid">
        <fgColor rgb="FFDDEAE9"/>
        <bgColor rgb="FFDFEAE7"/>
      </patternFill>
    </fill>
    <fill>
      <patternFill patternType="solid">
        <fgColor rgb="FFE5E4F1"/>
        <bgColor rgb="FFE2E8F0"/>
      </patternFill>
    </fill>
    <fill>
      <patternFill patternType="solid">
        <fgColor rgb="FFDDEBEF"/>
        <bgColor rgb="FFDDEAE9"/>
      </patternFill>
    </fill>
    <fill>
      <patternFill patternType="solid">
        <fgColor rgb="FF1E6B52"/>
        <bgColor rgb="FF0F6E63"/>
      </patternFill>
    </fill>
    <fill>
      <patternFill patternType="solid">
        <fgColor rgb="FFF1F5F9"/>
        <bgColor rgb="FFE9EEF6"/>
      </patternFill>
    </fill>
    <fill>
      <patternFill patternType="solid">
        <fgColor rgb="FFF0C419"/>
        <bgColor rgb="FFFF9900"/>
      </patternFill>
    </fill>
    <fill>
      <patternFill patternType="solid">
        <fgColor rgb="FF2557A7"/>
        <bgColor rgb="FF27406B"/>
      </patternFill>
    </fill>
    <fill>
      <patternFill patternType="solid">
        <fgColor rgb="FFE0E4EA"/>
        <bgColor rgb="FFE5E4F1"/>
      </patternFill>
    </fill>
    <fill>
      <patternFill patternType="solid">
        <fgColor rgb="FFE8F0EE"/>
        <bgColor rgb="FFE9EEF6"/>
      </patternFill>
    </fill>
    <fill>
      <patternFill patternType="solid">
        <fgColor rgb="FFDFEAE7"/>
        <bgColor rgb="FFDDEAE9"/>
      </patternFill>
    </fill>
    <fill>
      <patternFill patternType="solid">
        <fgColor rgb="FFD2E1DC"/>
        <bgColor rgb="FFD3DDED"/>
      </patternFill>
    </fill>
    <fill>
      <patternFill patternType="solid">
        <fgColor rgb="FFFEF9E8"/>
        <bgColor rgb="FFFDF7DF"/>
      </patternFill>
    </fill>
    <fill>
      <patternFill patternType="solid">
        <fgColor rgb="FFFDF7DF"/>
        <bgColor rgb="FFFEF9E8"/>
      </patternFill>
    </fill>
    <fill>
      <patternFill patternType="solid">
        <fgColor rgb="FFFCF3D1"/>
        <bgColor rgb="FFFDF7DF"/>
      </patternFill>
    </fill>
    <fill>
      <patternFill patternType="solid">
        <fgColor rgb="FFE9EEF6"/>
        <bgColor rgb="FFE8F0EE"/>
      </patternFill>
    </fill>
    <fill>
      <patternFill patternType="solid">
        <fgColor rgb="FFE0E7F3"/>
        <bgColor rgb="FFE2E8F0"/>
      </patternFill>
    </fill>
    <fill>
      <patternFill patternType="solid">
        <fgColor rgb="FFD3DDED"/>
        <bgColor rgb="FFD2E1DC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hair">
        <color rgb="FFE2E8F0"/>
      </bottom>
      <diagonal/>
    </border>
    <border>
      <left/>
      <right/>
      <top/>
      <bottom style="thin">
        <color rgb="FF27406B"/>
      </bottom>
      <diagonal/>
    </border>
    <border>
      <left/>
      <right/>
      <top style="thin">
        <color rgb="FFFFFFFF"/>
      </top>
      <bottom style="medium">
        <color rgb="FF1E6B52"/>
      </bottom>
      <diagonal/>
    </border>
    <border>
      <left style="hair">
        <color rgb="FFD8D0BF"/>
      </left>
      <right style="hair">
        <color rgb="FFD8D0BF"/>
      </right>
      <top style="hair">
        <color rgb="FFD8D0BF"/>
      </top>
      <bottom style="hair">
        <color rgb="FFD8D0BF"/>
      </bottom>
      <diagonal/>
    </border>
    <border>
      <left/>
      <right/>
      <top/>
      <bottom style="hair">
        <color rgb="FFD8D0BF"/>
      </bottom>
      <diagonal/>
    </border>
    <border>
      <left/>
      <right/>
      <top/>
      <bottom style="medium">
        <color rgb="FF1E6B52"/>
      </bottom>
      <diagonal/>
    </border>
    <border>
      <left/>
      <right/>
      <top/>
      <bottom style="thin">
        <color rgb="FF0F6E63"/>
      </bottom>
      <diagonal/>
    </border>
    <border>
      <left/>
      <right/>
      <top style="thin">
        <color rgb="FFFFFFFF"/>
      </top>
      <bottom style="medium">
        <color rgb="FFF0C419"/>
      </bottom>
      <diagonal/>
    </border>
    <border>
      <left/>
      <right/>
      <top/>
      <bottom style="medium">
        <color rgb="FFF0C419"/>
      </bottom>
      <diagonal/>
    </border>
    <border>
      <left/>
      <right/>
      <top style="thin">
        <color rgb="FFFFFFFF"/>
      </top>
      <bottom style="medium">
        <color rgb="FF2557A7"/>
      </bottom>
      <diagonal/>
    </border>
    <border>
      <left/>
      <right/>
      <top/>
      <bottom style="medium">
        <color rgb="FF2557A7"/>
      </bottom>
      <diagonal/>
    </border>
    <border>
      <left/>
      <right/>
      <top/>
      <bottom style="thin">
        <color rgb="FF4B3F9E"/>
      </bottom>
      <diagonal/>
    </border>
    <border>
      <left/>
      <right/>
      <top/>
      <bottom style="medium"/>
    </border>
    <border>
      <left style="hair">
        <color rgb="FFD8D0BF"/>
      </left>
      <right style="hair">
        <color rgb="FFD8D0BF"/>
      </right>
      <top style="hair">
        <color rgb="FFD8D0BF"/>
      </top>
      <bottom style="hair">
        <color rgb="FFD8D0BF"/>
      </bottom>
    </border>
    <border>
      <left/>
      <right/>
      <top/>
      <bottom style="hair">
        <color rgb="FFD8D0BF"/>
      </bottom>
    </border>
    <border>
      <left style="hair">
        <color rgb="FFD8D0BF"/>
      </left>
      <right style="hair">
        <color rgb="FFD8D0BF"/>
      </right>
      <top style="hair">
        <color rgb="FFD8D0BF"/>
      </top>
      <bottom style="medium">
        <color rgb="FF1E6B52"/>
      </bottom>
    </border>
    <border>
      <left/>
      <right/>
      <top/>
      <bottom style="medium">
        <color rgb="FF1E6B52"/>
      </bottom>
    </border>
    <border>
      <left style="hair">
        <color rgb="FFD8D0BF"/>
      </left>
      <right style="hair">
        <color rgb="FFD8D0BF"/>
      </right>
      <top style="hair">
        <color rgb="FFD8D0BF"/>
      </top>
      <bottom style="medium">
        <color rgb="FFF0C419"/>
      </bottom>
    </border>
    <border>
      <left/>
      <right/>
      <top/>
      <bottom style="medium">
        <color rgb="FFF0C419"/>
      </bottom>
    </border>
    <border>
      <left style="hair">
        <color rgb="FFD8D0BF"/>
      </left>
      <right style="hair">
        <color rgb="FFD8D0BF"/>
      </right>
      <top style="hair">
        <color rgb="FFD8D0BF"/>
      </top>
      <bottom style="medium">
        <color rgb="FF2557A7"/>
      </bottom>
    </border>
    <border>
      <left/>
      <right/>
      <top/>
      <bottom style="medium">
        <color rgb="FF2557A7"/>
      </bottom>
    </border>
    <border>
      <left style="hair">
        <color rgb="FF9AA0A6"/>
      </left>
      <right style="hair">
        <color rgb="FF9AA0A6"/>
      </right>
      <top style="hair">
        <color rgb="FF9AA0A6"/>
      </top>
      <bottom style="hair">
        <color rgb="FF9AA0A6"/>
      </bottom>
    </border>
    <border>
      <left/>
      <right/>
      <top/>
      <bottom style="hair">
        <color rgb="FF9AA0A6"/>
      </bottom>
    </border>
    <border>
      <left style="hair">
        <color rgb="FF9AA0A6"/>
      </left>
      <right style="hair">
        <color rgb="FF9AA0A6"/>
      </right>
      <top style="hair">
        <color rgb="FF9AA0A6"/>
      </top>
      <bottom style="medium">
        <color rgb="FF1E6B52"/>
      </bottom>
    </border>
    <border>
      <left style="hair">
        <color rgb="FF9AA0A6"/>
      </left>
      <right style="hair">
        <color rgb="FF9AA0A6"/>
      </right>
      <top style="hair">
        <color rgb="FF9AA0A6"/>
      </top>
      <bottom style="medium">
        <color rgb="FFF0C419"/>
      </bottom>
    </border>
    <border>
      <left style="hair">
        <color rgb="FF9AA0A6"/>
      </left>
      <right style="hair">
        <color rgb="FF9AA0A6"/>
      </right>
      <top style="hair">
        <color rgb="FF9AA0A6"/>
      </top>
      <bottom style="medium">
        <color rgb="FF2557A7"/>
      </bottom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3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general" vertical="center" indent="1"/>
    </xf>
    <xf numFmtId="0" fontId="5" fillId="0" borderId="0" applyAlignment="1" pivotButton="0" quotePrefix="0" xfId="0">
      <alignment horizontal="general" vertical="center" indent="1"/>
    </xf>
    <xf numFmtId="0" fontId="6" fillId="3" borderId="0" applyAlignment="1" pivotButton="0" quotePrefix="0" xfId="0">
      <alignment horizontal="center" vertical="center"/>
    </xf>
    <xf numFmtId="0" fontId="6" fillId="4" borderId="0" applyAlignment="1" pivotButton="0" quotePrefix="0" xfId="0">
      <alignment horizontal="center" vertical="center"/>
    </xf>
    <xf numFmtId="0" fontId="6" fillId="5" borderId="0" applyAlignment="1" pivotButton="0" quotePrefix="0" xfId="0">
      <alignment horizontal="center" vertical="center"/>
    </xf>
    <xf numFmtId="9" fontId="7" fillId="6" borderId="0" applyAlignment="1" pivotButton="0" quotePrefix="0" xfId="0">
      <alignment horizontal="center" vertical="center"/>
    </xf>
    <xf numFmtId="0" fontId="8" fillId="7" borderId="0" applyAlignment="1" pivotButton="0" quotePrefix="0" xfId="0">
      <alignment horizontal="center" vertical="center"/>
    </xf>
    <xf numFmtId="0" fontId="9" fillId="8" borderId="0" applyAlignment="1" pivotButton="0" quotePrefix="0" xfId="0">
      <alignment horizontal="center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left" vertical="center"/>
    </xf>
    <xf numFmtId="0" fontId="13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14" fillId="9" borderId="0" applyAlignment="1" pivotButton="0" quotePrefix="0" xfId="0">
      <alignment horizontal="left" vertical="center" indent="1"/>
    </xf>
    <xf numFmtId="0" fontId="15" fillId="0" borderId="0" applyAlignment="1" pivotButton="0" quotePrefix="0" xfId="0">
      <alignment horizontal="general" vertical="bottom"/>
    </xf>
    <xf numFmtId="0" fontId="16" fillId="0" borderId="1" applyAlignment="1" pivotButton="0" quotePrefix="0" xfId="0">
      <alignment horizontal="left" vertical="center" indent="1"/>
    </xf>
    <xf numFmtId="0" fontId="17" fillId="10" borderId="1" applyAlignment="1" pivotButton="0" quotePrefix="0" xfId="0">
      <alignment horizontal="center" vertical="center"/>
    </xf>
    <xf numFmtId="0" fontId="18" fillId="0" borderId="1" applyAlignment="1" pivotButton="0" quotePrefix="0" xfId="0">
      <alignment horizontal="left" vertical="center"/>
    </xf>
    <xf numFmtId="9" fontId="19" fillId="0" borderId="1" applyAlignment="1" pivotButton="0" quotePrefix="0" xfId="0">
      <alignment horizontal="center" vertical="center"/>
    </xf>
    <xf numFmtId="0" fontId="20" fillId="0" borderId="1" applyAlignment="1" pivotButton="0" quotePrefix="0" xfId="0">
      <alignment horizontal="left" vertical="center"/>
    </xf>
    <xf numFmtId="0" fontId="21" fillId="0" borderId="1" applyAlignment="1" pivotButton="0" quotePrefix="0" xfId="0">
      <alignment horizontal="center" vertical="center"/>
    </xf>
    <xf numFmtId="0" fontId="22" fillId="11" borderId="0" applyAlignment="1" pivotButton="0" quotePrefix="0" xfId="0">
      <alignment horizontal="left" vertical="center" indent="1"/>
    </xf>
    <xf numFmtId="0" fontId="23" fillId="0" borderId="1" applyAlignment="1" pivotButton="0" quotePrefix="0" xfId="0">
      <alignment horizontal="left" vertical="center" indent="1"/>
    </xf>
    <xf numFmtId="0" fontId="14" fillId="12" borderId="0" applyAlignment="1" pivotButton="0" quotePrefix="0" xfId="0">
      <alignment horizontal="left" vertical="center" indent="1"/>
    </xf>
    <xf numFmtId="0" fontId="24" fillId="0" borderId="1" applyAlignment="1" pivotButton="0" quotePrefix="0" xfId="0">
      <alignment horizontal="left" vertical="center" indent="1"/>
    </xf>
    <xf numFmtId="0" fontId="25" fillId="0" borderId="0" applyAlignment="1" pivotButton="0" quotePrefix="0" xfId="0">
      <alignment horizontal="left" vertical="center" wrapText="1"/>
    </xf>
    <xf numFmtId="0" fontId="26" fillId="0" borderId="0" applyAlignment="1" pivotButton="0" quotePrefix="0" xfId="0">
      <alignment horizontal="left" vertical="center"/>
    </xf>
    <xf numFmtId="0" fontId="27" fillId="0" borderId="0" applyAlignment="1" pivotButton="0" quotePrefix="0" xfId="0">
      <alignment horizontal="left" vertical="center"/>
    </xf>
    <xf numFmtId="0" fontId="28" fillId="0" borderId="0" applyAlignment="1" pivotButton="0" quotePrefix="0" xfId="0">
      <alignment horizontal="general" vertical="bottom"/>
    </xf>
    <xf numFmtId="9" fontId="15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general" vertical="bottom" indent="1"/>
    </xf>
    <xf numFmtId="0" fontId="30" fillId="9" borderId="0" applyAlignment="1" pivotButton="0" quotePrefix="0" xfId="0">
      <alignment horizontal="general" vertical="center" indent="1"/>
    </xf>
    <xf numFmtId="0" fontId="31" fillId="10" borderId="0" applyAlignment="1" pivotButton="0" quotePrefix="0" xfId="0">
      <alignment horizontal="center" vertical="center"/>
    </xf>
    <xf numFmtId="0" fontId="32" fillId="0" borderId="0" applyAlignment="1" pivotButton="0" quotePrefix="0" xfId="0">
      <alignment horizontal="general" vertical="center" wrapText="1" indent="1"/>
    </xf>
    <xf numFmtId="0" fontId="33" fillId="0" borderId="0" applyAlignment="1" pivotButton="0" quotePrefix="0" xfId="0">
      <alignment horizontal="center" vertical="bottom"/>
    </xf>
    <xf numFmtId="0" fontId="34" fillId="13" borderId="2" applyAlignment="1" pivotButton="0" quotePrefix="0" xfId="0">
      <alignment horizontal="center" vertical="center"/>
    </xf>
    <xf numFmtId="9" fontId="35" fillId="13" borderId="2" applyAlignment="1" pivotButton="0" quotePrefix="0" xfId="0">
      <alignment horizontal="center" vertical="center"/>
    </xf>
    <xf numFmtId="0" fontId="36" fillId="13" borderId="2" applyAlignment="1" pivotButton="0" quotePrefix="0" xfId="0">
      <alignment horizontal="center" vertical="center" shrinkToFit="1"/>
    </xf>
    <xf numFmtId="0" fontId="6" fillId="2" borderId="0" applyAlignment="1" pivotButton="0" quotePrefix="0" xfId="0">
      <alignment horizontal="left" vertical="center" indent="1"/>
    </xf>
    <xf numFmtId="0" fontId="16" fillId="14" borderId="3" applyAlignment="1" pivotButton="0" quotePrefix="0" xfId="0">
      <alignment horizontal="left" vertical="center" wrapText="1" indent="1"/>
    </xf>
    <xf numFmtId="0" fontId="37" fillId="14" borderId="4" applyAlignment="1" pivotButton="0" quotePrefix="0" xfId="0">
      <alignment horizontal="center" vertical="center"/>
    </xf>
    <xf numFmtId="0" fontId="18" fillId="14" borderId="5" applyAlignment="1" pivotButton="0" quotePrefix="0" xfId="0">
      <alignment horizontal="general" vertical="center" wrapText="1" indent="1"/>
    </xf>
    <xf numFmtId="0" fontId="38" fillId="15" borderId="6" applyAlignment="1" pivotButton="0" quotePrefix="0" xfId="0">
      <alignment horizontal="center" vertical="center"/>
    </xf>
    <xf numFmtId="0" fontId="37" fillId="14" borderId="6" applyAlignment="1" pivotButton="0" quotePrefix="0" xfId="0">
      <alignment horizontal="center" vertical="center"/>
    </xf>
    <xf numFmtId="0" fontId="18" fillId="14" borderId="6" applyAlignment="1" pivotButton="0" quotePrefix="0" xfId="0">
      <alignment horizontal="general" vertical="center" wrapText="1" indent="1"/>
    </xf>
    <xf numFmtId="0" fontId="16" fillId="16" borderId="3" applyAlignment="1" pivotButton="0" quotePrefix="0" xfId="0">
      <alignment horizontal="left" vertical="center" wrapText="1" indent="1"/>
    </xf>
    <xf numFmtId="0" fontId="37" fillId="16" borderId="4" applyAlignment="1" pivotButton="0" quotePrefix="0" xfId="0">
      <alignment horizontal="center" vertical="center"/>
    </xf>
    <xf numFmtId="0" fontId="18" fillId="16" borderId="5" applyAlignment="1" pivotButton="0" quotePrefix="0" xfId="0">
      <alignment horizontal="general" vertical="center" wrapText="1" indent="1"/>
    </xf>
    <xf numFmtId="0" fontId="37" fillId="16" borderId="6" applyAlignment="1" pivotButton="0" quotePrefix="0" xfId="0">
      <alignment horizontal="center" vertical="center"/>
    </xf>
    <xf numFmtId="0" fontId="18" fillId="16" borderId="6" applyAlignment="1" pivotButton="0" quotePrefix="0" xfId="0">
      <alignment horizontal="general" vertical="center" wrapText="1" indent="1"/>
    </xf>
    <xf numFmtId="0" fontId="39" fillId="0" borderId="0" applyAlignment="1" pivotButton="0" quotePrefix="0" xfId="0">
      <alignment horizontal="general" vertical="bottom" indent="1"/>
    </xf>
    <xf numFmtId="0" fontId="40" fillId="6" borderId="7" applyAlignment="1" pivotButton="0" quotePrefix="0" xfId="0">
      <alignment horizontal="center" vertical="center"/>
    </xf>
    <xf numFmtId="9" fontId="41" fillId="6" borderId="7" applyAlignment="1" pivotButton="0" quotePrefix="0" xfId="0">
      <alignment horizontal="center" vertical="center"/>
    </xf>
    <xf numFmtId="0" fontId="42" fillId="6" borderId="7" applyAlignment="1" pivotButton="0" quotePrefix="0" xfId="0">
      <alignment horizontal="center" vertical="center" shrinkToFit="1"/>
    </xf>
    <xf numFmtId="0" fontId="43" fillId="11" borderId="0" applyAlignment="1" pivotButton="0" quotePrefix="0" xfId="0">
      <alignment horizontal="general" vertical="center" indent="1"/>
    </xf>
    <xf numFmtId="0" fontId="23" fillId="17" borderId="8" applyAlignment="1" pivotButton="0" quotePrefix="0" xfId="0">
      <alignment horizontal="left" vertical="center" wrapText="1" indent="1"/>
    </xf>
    <xf numFmtId="0" fontId="37" fillId="17" borderId="4" applyAlignment="1" pivotButton="0" quotePrefix="0" xfId="0">
      <alignment horizontal="center" vertical="center"/>
    </xf>
    <xf numFmtId="0" fontId="18" fillId="17" borderId="5" applyAlignment="1" pivotButton="0" quotePrefix="0" xfId="0">
      <alignment horizontal="general" vertical="center" wrapText="1" indent="1"/>
    </xf>
    <xf numFmtId="0" fontId="44" fillId="18" borderId="9" applyAlignment="1" pivotButton="0" quotePrefix="0" xfId="0">
      <alignment horizontal="center" vertical="center"/>
    </xf>
    <xf numFmtId="0" fontId="37" fillId="17" borderId="9" applyAlignment="1" pivotButton="0" quotePrefix="0" xfId="0">
      <alignment horizontal="center" vertical="center"/>
    </xf>
    <xf numFmtId="0" fontId="18" fillId="17" borderId="9" applyAlignment="1" pivotButton="0" quotePrefix="0" xfId="0">
      <alignment horizontal="general" vertical="center" wrapText="1" indent="1"/>
    </xf>
    <xf numFmtId="0" fontId="23" fillId="19" borderId="8" applyAlignment="1" pivotButton="0" quotePrefix="0" xfId="0">
      <alignment horizontal="left" vertical="center" wrapText="1" indent="1"/>
    </xf>
    <xf numFmtId="0" fontId="37" fillId="19" borderId="4" applyAlignment="1" pivotButton="0" quotePrefix="0" xfId="0">
      <alignment horizontal="center" vertical="center"/>
    </xf>
    <xf numFmtId="0" fontId="18" fillId="19" borderId="5" applyAlignment="1" pivotButton="0" quotePrefix="0" xfId="0">
      <alignment horizontal="general" vertical="center" wrapText="1" indent="1"/>
    </xf>
    <xf numFmtId="0" fontId="37" fillId="19" borderId="9" applyAlignment="1" pivotButton="0" quotePrefix="0" xfId="0">
      <alignment horizontal="center" vertical="center"/>
    </xf>
    <xf numFmtId="0" fontId="18" fillId="19" borderId="9" applyAlignment="1" pivotButton="0" quotePrefix="0" xfId="0">
      <alignment horizontal="general" vertical="center" wrapText="1" indent="1"/>
    </xf>
    <xf numFmtId="0" fontId="30" fillId="12" borderId="0" applyAlignment="1" pivotButton="0" quotePrefix="0" xfId="0">
      <alignment horizontal="general" vertical="center" indent="1"/>
    </xf>
    <xf numFmtId="0" fontId="24" fillId="20" borderId="10" applyAlignment="1" pivotButton="0" quotePrefix="0" xfId="0">
      <alignment horizontal="left" vertical="center" wrapText="1" indent="1"/>
    </xf>
    <xf numFmtId="0" fontId="37" fillId="20" borderId="4" applyAlignment="1" pivotButton="0" quotePrefix="0" xfId="0">
      <alignment horizontal="center" vertical="center"/>
    </xf>
    <xf numFmtId="0" fontId="18" fillId="20" borderId="5" applyAlignment="1" pivotButton="0" quotePrefix="0" xfId="0">
      <alignment horizontal="general" vertical="center" wrapText="1" indent="1"/>
    </xf>
    <xf numFmtId="0" fontId="45" fillId="21" borderId="11" applyAlignment="1" pivotButton="0" quotePrefix="0" xfId="0">
      <alignment horizontal="center" vertical="center"/>
    </xf>
    <xf numFmtId="0" fontId="37" fillId="20" borderId="11" applyAlignment="1" pivotButton="0" quotePrefix="0" xfId="0">
      <alignment horizontal="center" vertical="center"/>
    </xf>
    <xf numFmtId="0" fontId="18" fillId="20" borderId="11" applyAlignment="1" pivotButton="0" quotePrefix="0" xfId="0">
      <alignment horizontal="general" vertical="center" wrapText="1" indent="1"/>
    </xf>
    <xf numFmtId="0" fontId="24" fillId="22" borderId="10" applyAlignment="1" pivotButton="0" quotePrefix="0" xfId="0">
      <alignment horizontal="left" vertical="center" wrapText="1" indent="1"/>
    </xf>
    <xf numFmtId="0" fontId="37" fillId="22" borderId="4" applyAlignment="1" pivotButton="0" quotePrefix="0" xfId="0">
      <alignment horizontal="center" vertical="center"/>
    </xf>
    <xf numFmtId="0" fontId="18" fillId="22" borderId="5" applyAlignment="1" pivotButton="0" quotePrefix="0" xfId="0">
      <alignment horizontal="general" vertical="center" wrapText="1" indent="1"/>
    </xf>
    <xf numFmtId="0" fontId="37" fillId="22" borderId="11" applyAlignment="1" pivotButton="0" quotePrefix="0" xfId="0">
      <alignment horizontal="center" vertical="center"/>
    </xf>
    <xf numFmtId="0" fontId="18" fillId="22" borderId="11" applyAlignment="1" pivotButton="0" quotePrefix="0" xfId="0">
      <alignment horizontal="general" vertical="center" wrapText="1" indent="1"/>
    </xf>
    <xf numFmtId="0" fontId="46" fillId="0" borderId="0" applyAlignment="1" pivotButton="0" quotePrefix="0" xfId="0">
      <alignment horizontal="general" vertical="bottom" indent="1"/>
    </xf>
    <xf numFmtId="0" fontId="47" fillId="7" borderId="12" applyAlignment="1" pivotButton="0" quotePrefix="0" xfId="0">
      <alignment horizontal="center" vertical="center"/>
    </xf>
    <xf numFmtId="9" fontId="48" fillId="7" borderId="12" applyAlignment="1" pivotButton="0" quotePrefix="0" xfId="0">
      <alignment horizontal="center" vertical="center"/>
    </xf>
    <xf numFmtId="0" fontId="49" fillId="7" borderId="12" applyAlignment="1" pivotButton="0" quotePrefix="0" xfId="0">
      <alignment horizontal="center" vertical="center" shrinkToFi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general" vertical="center" indent="1"/>
    </xf>
    <xf numFmtId="0" fontId="5" fillId="0" borderId="0" applyAlignment="1" pivotButton="0" quotePrefix="0" xfId="0">
      <alignment horizontal="general" vertical="center" indent="1"/>
    </xf>
    <xf numFmtId="0" fontId="6" fillId="3" borderId="0" applyAlignment="1" pivotButton="0" quotePrefix="0" xfId="0">
      <alignment horizontal="center" vertical="center"/>
    </xf>
    <xf numFmtId="0" fontId="6" fillId="4" borderId="0" applyAlignment="1" pivotButton="0" quotePrefix="0" xfId="0">
      <alignment horizontal="center" vertical="center"/>
    </xf>
    <xf numFmtId="0" fontId="6" fillId="5" borderId="0" applyAlignment="1" pivotButton="0" quotePrefix="0" xfId="0">
      <alignment horizontal="center" vertical="center"/>
    </xf>
    <xf numFmtId="9" fontId="7" fillId="6" borderId="0" applyAlignment="1" pivotButton="0" quotePrefix="0" xfId="0">
      <alignment horizontal="center" vertical="center"/>
    </xf>
    <xf numFmtId="0" fontId="8" fillId="7" borderId="0" applyAlignment="1" pivotButton="0" quotePrefix="0" xfId="0">
      <alignment horizontal="center" vertical="center"/>
    </xf>
    <xf numFmtId="0" fontId="9" fillId="8" borderId="0" applyAlignment="1" pivotButton="0" quotePrefix="0" xfId="0">
      <alignment horizontal="center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left" vertical="center"/>
    </xf>
    <xf numFmtId="0" fontId="13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14" fillId="9" borderId="0" applyAlignment="1" pivotButton="0" quotePrefix="0" xfId="0">
      <alignment horizontal="left" vertical="center" indent="1"/>
    </xf>
    <xf numFmtId="0" fontId="15" fillId="0" borderId="0" applyAlignment="1" pivotButton="0" quotePrefix="0" xfId="0">
      <alignment horizontal="general" vertical="bottom"/>
    </xf>
    <xf numFmtId="0" fontId="16" fillId="0" borderId="1" applyAlignment="1" pivotButton="0" quotePrefix="0" xfId="0">
      <alignment horizontal="left" vertical="center" indent="1"/>
    </xf>
    <xf numFmtId="0" fontId="17" fillId="10" borderId="1" applyAlignment="1" pivotButton="0" quotePrefix="0" xfId="0">
      <alignment horizontal="center" vertical="center"/>
    </xf>
    <xf numFmtId="0" fontId="18" fillId="0" borderId="1" applyAlignment="1" pivotButton="0" quotePrefix="0" xfId="0">
      <alignment horizontal="left" vertical="center"/>
    </xf>
    <xf numFmtId="9" fontId="19" fillId="0" borderId="1" applyAlignment="1" pivotButton="0" quotePrefix="0" xfId="0">
      <alignment horizontal="center" vertical="center"/>
    </xf>
    <xf numFmtId="0" fontId="20" fillId="0" borderId="1" applyAlignment="1" pivotButton="0" quotePrefix="0" xfId="0">
      <alignment horizontal="left" vertical="center"/>
    </xf>
    <xf numFmtId="0" fontId="21" fillId="0" borderId="1" applyAlignment="1" pivotButton="0" quotePrefix="0" xfId="0">
      <alignment horizontal="center" vertical="center"/>
    </xf>
    <xf numFmtId="0" fontId="22" fillId="11" borderId="0" applyAlignment="1" pivotButton="0" quotePrefix="0" xfId="0">
      <alignment horizontal="left" vertical="center" indent="1"/>
    </xf>
    <xf numFmtId="0" fontId="23" fillId="0" borderId="1" applyAlignment="1" pivotButton="0" quotePrefix="0" xfId="0">
      <alignment horizontal="left" vertical="center" indent="1"/>
    </xf>
    <xf numFmtId="0" fontId="14" fillId="12" borderId="0" applyAlignment="1" pivotButton="0" quotePrefix="0" xfId="0">
      <alignment horizontal="left" vertical="center" indent="1"/>
    </xf>
    <xf numFmtId="0" fontId="24" fillId="0" borderId="1" applyAlignment="1" pivotButton="0" quotePrefix="0" xfId="0">
      <alignment horizontal="left" vertical="center" indent="1"/>
    </xf>
    <xf numFmtId="0" fontId="25" fillId="0" borderId="0" applyAlignment="1" pivotButton="0" quotePrefix="0" xfId="0">
      <alignment horizontal="left" vertical="center" wrapText="1"/>
    </xf>
    <xf numFmtId="0" fontId="26" fillId="0" borderId="0" applyAlignment="1" pivotButton="0" quotePrefix="0" xfId="0">
      <alignment horizontal="left" vertical="center"/>
    </xf>
    <xf numFmtId="0" fontId="27" fillId="0" borderId="0" applyAlignment="1" pivotButton="0" quotePrefix="0" xfId="0">
      <alignment horizontal="left" vertical="center"/>
    </xf>
    <xf numFmtId="0" fontId="28" fillId="0" borderId="0" applyAlignment="1" pivotButton="0" quotePrefix="0" xfId="0">
      <alignment horizontal="general" vertical="bottom"/>
    </xf>
    <xf numFmtId="9" fontId="15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general" vertical="bottom" indent="1"/>
    </xf>
    <xf numFmtId="0" fontId="30" fillId="9" borderId="0" applyAlignment="1" pivotButton="0" quotePrefix="0" xfId="0">
      <alignment horizontal="general" vertical="center" indent="1"/>
    </xf>
    <xf numFmtId="0" fontId="31" fillId="10" borderId="0" applyAlignment="1" pivotButton="0" quotePrefix="0" xfId="0">
      <alignment horizontal="center" vertical="center"/>
    </xf>
    <xf numFmtId="0" fontId="32" fillId="0" borderId="0" applyAlignment="1" pivotButton="0" quotePrefix="0" xfId="0">
      <alignment horizontal="general" vertical="center" wrapText="1" indent="1"/>
    </xf>
    <xf numFmtId="0" fontId="33" fillId="0" borderId="0" applyAlignment="1" pivotButton="0" quotePrefix="0" xfId="0">
      <alignment horizontal="center" vertical="bottom"/>
    </xf>
    <xf numFmtId="0" fontId="34" fillId="13" borderId="2" applyAlignment="1" pivotButton="0" quotePrefix="0" xfId="0">
      <alignment horizontal="center" vertical="center"/>
    </xf>
    <xf numFmtId="9" fontId="35" fillId="13" borderId="2" applyAlignment="1" pivotButton="0" quotePrefix="0" xfId="0">
      <alignment horizontal="center" vertical="center"/>
    </xf>
    <xf numFmtId="0" fontId="36" fillId="13" borderId="2" applyAlignment="1" pivotButton="0" quotePrefix="0" xfId="0">
      <alignment horizontal="center" vertical="center" shrinkToFit="1"/>
    </xf>
    <xf numFmtId="0" fontId="6" fillId="2" borderId="0" applyAlignment="1" pivotButton="0" quotePrefix="0" xfId="0">
      <alignment horizontal="left" vertical="center" indent="1"/>
    </xf>
    <xf numFmtId="0" fontId="16" fillId="14" borderId="3" applyAlignment="1" pivotButton="0" quotePrefix="0" xfId="0">
      <alignment horizontal="left" vertical="center" wrapText="1" indent="1"/>
    </xf>
    <xf numFmtId="0" fontId="37" fillId="14" borderId="4" applyAlignment="1" pivotButton="0" quotePrefix="0" xfId="0">
      <alignment horizontal="center" vertical="center"/>
    </xf>
    <xf numFmtId="0" fontId="18" fillId="14" borderId="5" applyAlignment="1" pivotButton="0" quotePrefix="0" xfId="0">
      <alignment horizontal="general" vertical="center" wrapText="1" indent="1"/>
    </xf>
    <xf numFmtId="0" fontId="38" fillId="15" borderId="6" applyAlignment="1" pivotButton="0" quotePrefix="0" xfId="0">
      <alignment horizontal="center" vertical="center"/>
    </xf>
    <xf numFmtId="0" fontId="0" fillId="0" borderId="6" pivotButton="0" quotePrefix="0" xfId="0"/>
    <xf numFmtId="0" fontId="37" fillId="14" borderId="6" applyAlignment="1" pivotButton="0" quotePrefix="0" xfId="0">
      <alignment horizontal="center" vertical="center"/>
    </xf>
    <xf numFmtId="0" fontId="18" fillId="14" borderId="6" applyAlignment="1" pivotButton="0" quotePrefix="0" xfId="0">
      <alignment horizontal="general" vertical="center" wrapText="1" indent="1"/>
    </xf>
    <xf numFmtId="0" fontId="16" fillId="16" borderId="3" applyAlignment="1" pivotButton="0" quotePrefix="0" xfId="0">
      <alignment horizontal="left" vertical="center" wrapText="1" indent="1"/>
    </xf>
    <xf numFmtId="0" fontId="37" fillId="16" borderId="4" applyAlignment="1" pivotButton="0" quotePrefix="0" xfId="0">
      <alignment horizontal="center" vertical="center"/>
    </xf>
    <xf numFmtId="0" fontId="18" fillId="16" borderId="5" applyAlignment="1" pivotButton="0" quotePrefix="0" xfId="0">
      <alignment horizontal="general" vertical="center" wrapText="1" indent="1"/>
    </xf>
    <xf numFmtId="0" fontId="37" fillId="16" borderId="6" applyAlignment="1" pivotButton="0" quotePrefix="0" xfId="0">
      <alignment horizontal="center" vertical="center"/>
    </xf>
    <xf numFmtId="0" fontId="18" fillId="16" borderId="6" applyAlignment="1" pivotButton="0" quotePrefix="0" xfId="0">
      <alignment horizontal="general" vertical="center" wrapText="1" indent="1"/>
    </xf>
    <xf numFmtId="0" fontId="39" fillId="0" borderId="0" applyAlignment="1" pivotButton="0" quotePrefix="0" xfId="0">
      <alignment horizontal="general" vertical="bottom" indent="1"/>
    </xf>
    <xf numFmtId="0" fontId="40" fillId="6" borderId="7" applyAlignment="1" pivotButton="0" quotePrefix="0" xfId="0">
      <alignment horizontal="center" vertical="center"/>
    </xf>
    <xf numFmtId="9" fontId="41" fillId="6" borderId="7" applyAlignment="1" pivotButton="0" quotePrefix="0" xfId="0">
      <alignment horizontal="center" vertical="center"/>
    </xf>
    <xf numFmtId="0" fontId="42" fillId="6" borderId="7" applyAlignment="1" pivotButton="0" quotePrefix="0" xfId="0">
      <alignment horizontal="center" vertical="center" shrinkToFit="1"/>
    </xf>
    <xf numFmtId="0" fontId="43" fillId="11" borderId="0" applyAlignment="1" pivotButton="0" quotePrefix="0" xfId="0">
      <alignment horizontal="general" vertical="center" indent="1"/>
    </xf>
    <xf numFmtId="0" fontId="23" fillId="17" borderId="8" applyAlignment="1" pivotButton="0" quotePrefix="0" xfId="0">
      <alignment horizontal="left" vertical="center" wrapText="1" indent="1"/>
    </xf>
    <xf numFmtId="0" fontId="37" fillId="17" borderId="4" applyAlignment="1" pivotButton="0" quotePrefix="0" xfId="0">
      <alignment horizontal="center" vertical="center"/>
    </xf>
    <xf numFmtId="0" fontId="18" fillId="17" borderId="5" applyAlignment="1" pivotButton="0" quotePrefix="0" xfId="0">
      <alignment horizontal="general" vertical="center" wrapText="1" indent="1"/>
    </xf>
    <xf numFmtId="0" fontId="44" fillId="18" borderId="9" applyAlignment="1" pivotButton="0" quotePrefix="0" xfId="0">
      <alignment horizontal="center" vertical="center"/>
    </xf>
    <xf numFmtId="0" fontId="0" fillId="0" borderId="9" pivotButton="0" quotePrefix="0" xfId="0"/>
    <xf numFmtId="0" fontId="37" fillId="17" borderId="9" applyAlignment="1" pivotButton="0" quotePrefix="0" xfId="0">
      <alignment horizontal="center" vertical="center"/>
    </xf>
    <xf numFmtId="0" fontId="18" fillId="17" borderId="9" applyAlignment="1" pivotButton="0" quotePrefix="0" xfId="0">
      <alignment horizontal="general" vertical="center" wrapText="1" indent="1"/>
    </xf>
    <xf numFmtId="0" fontId="23" fillId="19" borderId="8" applyAlignment="1" pivotButton="0" quotePrefix="0" xfId="0">
      <alignment horizontal="left" vertical="center" wrapText="1" indent="1"/>
    </xf>
    <xf numFmtId="0" fontId="37" fillId="19" borderId="4" applyAlignment="1" pivotButton="0" quotePrefix="0" xfId="0">
      <alignment horizontal="center" vertical="center"/>
    </xf>
    <xf numFmtId="0" fontId="18" fillId="19" borderId="5" applyAlignment="1" pivotButton="0" quotePrefix="0" xfId="0">
      <alignment horizontal="general" vertical="center" wrapText="1" indent="1"/>
    </xf>
    <xf numFmtId="0" fontId="37" fillId="19" borderId="9" applyAlignment="1" pivotButton="0" quotePrefix="0" xfId="0">
      <alignment horizontal="center" vertical="center"/>
    </xf>
    <xf numFmtId="0" fontId="18" fillId="19" borderId="9" applyAlignment="1" pivotButton="0" quotePrefix="0" xfId="0">
      <alignment horizontal="general" vertical="center" wrapText="1" indent="1"/>
    </xf>
    <xf numFmtId="0" fontId="30" fillId="12" borderId="0" applyAlignment="1" pivotButton="0" quotePrefix="0" xfId="0">
      <alignment horizontal="general" vertical="center" indent="1"/>
    </xf>
    <xf numFmtId="0" fontId="24" fillId="20" borderId="10" applyAlignment="1" pivotButton="0" quotePrefix="0" xfId="0">
      <alignment horizontal="left" vertical="center" wrapText="1" indent="1"/>
    </xf>
    <xf numFmtId="0" fontId="37" fillId="20" borderId="4" applyAlignment="1" pivotButton="0" quotePrefix="0" xfId="0">
      <alignment horizontal="center" vertical="center"/>
    </xf>
    <xf numFmtId="0" fontId="18" fillId="20" borderId="5" applyAlignment="1" pivotButton="0" quotePrefix="0" xfId="0">
      <alignment horizontal="general" vertical="center" wrapText="1" indent="1"/>
    </xf>
    <xf numFmtId="0" fontId="45" fillId="21" borderId="11" applyAlignment="1" pivotButton="0" quotePrefix="0" xfId="0">
      <alignment horizontal="center" vertical="center"/>
    </xf>
    <xf numFmtId="0" fontId="0" fillId="0" borderId="11" pivotButton="0" quotePrefix="0" xfId="0"/>
    <xf numFmtId="0" fontId="37" fillId="20" borderId="11" applyAlignment="1" pivotButton="0" quotePrefix="0" xfId="0">
      <alignment horizontal="center" vertical="center"/>
    </xf>
    <xf numFmtId="0" fontId="18" fillId="20" borderId="11" applyAlignment="1" pivotButton="0" quotePrefix="0" xfId="0">
      <alignment horizontal="general" vertical="center" wrapText="1" indent="1"/>
    </xf>
    <xf numFmtId="0" fontId="24" fillId="22" borderId="10" applyAlignment="1" pivotButton="0" quotePrefix="0" xfId="0">
      <alignment horizontal="left" vertical="center" wrapText="1" indent="1"/>
    </xf>
    <xf numFmtId="0" fontId="37" fillId="22" borderId="4" applyAlignment="1" pivotButton="0" quotePrefix="0" xfId="0">
      <alignment horizontal="center" vertical="center"/>
    </xf>
    <xf numFmtId="0" fontId="18" fillId="22" borderId="5" applyAlignment="1" pivotButton="0" quotePrefix="0" xfId="0">
      <alignment horizontal="general" vertical="center" wrapText="1" indent="1"/>
    </xf>
    <xf numFmtId="0" fontId="37" fillId="22" borderId="11" applyAlignment="1" pivotButton="0" quotePrefix="0" xfId="0">
      <alignment horizontal="center" vertical="center"/>
    </xf>
    <xf numFmtId="0" fontId="18" fillId="22" borderId="11" applyAlignment="1" pivotButton="0" quotePrefix="0" xfId="0">
      <alignment horizontal="general" vertical="center" wrapText="1" indent="1"/>
    </xf>
    <xf numFmtId="0" fontId="46" fillId="0" borderId="0" applyAlignment="1" pivotButton="0" quotePrefix="0" xfId="0">
      <alignment horizontal="general" vertical="bottom" indent="1"/>
    </xf>
    <xf numFmtId="0" fontId="47" fillId="7" borderId="12" applyAlignment="1" pivotButton="0" quotePrefix="0" xfId="0">
      <alignment horizontal="center" vertical="center"/>
    </xf>
    <xf numFmtId="9" fontId="48" fillId="7" borderId="12" applyAlignment="1" pivotButton="0" quotePrefix="0" xfId="0">
      <alignment horizontal="center" vertical="center"/>
    </xf>
    <xf numFmtId="0" fontId="49" fillId="7" borderId="12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8" pivotButton="0" quotePrefix="0" xfId="0"/>
    <xf numFmtId="0" fontId="0" fillId="0" borderId="10" pivotButton="0" quotePrefix="0" xfId="0"/>
    <xf numFmtId="0" fontId="37" fillId="14" borderId="13" applyAlignment="1" pivotButton="0" quotePrefix="0" xfId="0">
      <alignment horizontal="center" vertical="center"/>
    </xf>
    <xf numFmtId="0" fontId="18" fillId="14" borderId="13" applyAlignment="1" pivotButton="0" quotePrefix="0" xfId="0">
      <alignment horizontal="general" vertical="center" wrapText="1" indent="1"/>
    </xf>
    <xf numFmtId="0" fontId="37" fillId="17" borderId="13" applyAlignment="1" pivotButton="0" quotePrefix="0" xfId="0">
      <alignment horizontal="center" vertical="center"/>
    </xf>
    <xf numFmtId="0" fontId="18" fillId="17" borderId="13" applyAlignment="1" pivotButton="0" quotePrefix="0" xfId="0">
      <alignment horizontal="general" vertical="center" wrapText="1" indent="1"/>
    </xf>
    <xf numFmtId="0" fontId="37" fillId="20" borderId="13" applyAlignment="1" pivotButton="0" quotePrefix="0" xfId="0">
      <alignment horizontal="center" vertical="center"/>
    </xf>
    <xf numFmtId="0" fontId="18" fillId="20" borderId="13" applyAlignment="1" pivotButton="0" quotePrefix="0" xfId="0">
      <alignment horizontal="general" vertical="center" wrapText="1" indent="1"/>
    </xf>
    <xf numFmtId="0" fontId="34" fillId="13" borderId="7" applyAlignment="1" pivotButton="0" quotePrefix="0" xfId="0">
      <alignment horizontal="center" vertical="center"/>
    </xf>
    <xf numFmtId="9" fontId="35" fillId="13" borderId="7" applyAlignment="1" pivotButton="0" quotePrefix="0" xfId="0">
      <alignment horizontal="center" vertical="center"/>
    </xf>
    <xf numFmtId="0" fontId="36" fillId="13" borderId="7" applyAlignment="1" pivotButton="0" quotePrefix="0" xfId="0">
      <alignment horizontal="center" vertical="center" shrinkToFit="1"/>
    </xf>
    <xf numFmtId="0" fontId="16" fillId="23" borderId="3" applyAlignment="1" pivotButton="0" quotePrefix="0" xfId="0">
      <alignment horizontal="left" vertical="center" wrapText="1" indent="1"/>
    </xf>
    <xf numFmtId="0" fontId="37" fillId="23" borderId="4" applyAlignment="1" pivotButton="0" quotePrefix="0" xfId="0">
      <alignment horizontal="center" vertical="center"/>
    </xf>
    <xf numFmtId="0" fontId="18" fillId="23" borderId="5" applyAlignment="1" pivotButton="0" quotePrefix="0" xfId="0">
      <alignment horizontal="general" vertical="center" wrapText="1" indent="1"/>
    </xf>
    <xf numFmtId="0" fontId="38" fillId="23" borderId="6" applyAlignment="1" pivotButton="0" quotePrefix="0" xfId="0">
      <alignment horizontal="center" vertical="center"/>
    </xf>
    <xf numFmtId="0" fontId="37" fillId="23" borderId="6" applyAlignment="1" pivotButton="0" quotePrefix="0" xfId="0">
      <alignment horizontal="center" vertical="center"/>
    </xf>
    <xf numFmtId="0" fontId="18" fillId="23" borderId="6" applyAlignment="1" pivotButton="0" quotePrefix="0" xfId="0">
      <alignment horizontal="general" vertical="center" wrapText="1" indent="1"/>
    </xf>
    <xf numFmtId="0" fontId="23" fillId="23" borderId="8" applyAlignment="1" pivotButton="0" quotePrefix="0" xfId="0">
      <alignment horizontal="left" vertical="center" wrapText="1" indent="1"/>
    </xf>
    <xf numFmtId="0" fontId="44" fillId="23" borderId="9" applyAlignment="1" pivotButton="0" quotePrefix="0" xfId="0">
      <alignment horizontal="center" vertical="center"/>
    </xf>
    <xf numFmtId="0" fontId="37" fillId="23" borderId="9" applyAlignment="1" pivotButton="0" quotePrefix="0" xfId="0">
      <alignment horizontal="center" vertical="center"/>
    </xf>
    <xf numFmtId="0" fontId="18" fillId="23" borderId="9" applyAlignment="1" pivotButton="0" quotePrefix="0" xfId="0">
      <alignment horizontal="general" vertical="center" wrapText="1" indent="1"/>
    </xf>
    <xf numFmtId="0" fontId="24" fillId="23" borderId="10" applyAlignment="1" pivotButton="0" quotePrefix="0" xfId="0">
      <alignment horizontal="left" vertical="center" wrapText="1" indent="1"/>
    </xf>
    <xf numFmtId="0" fontId="45" fillId="23" borderId="11" applyAlignment="1" pivotButton="0" quotePrefix="0" xfId="0">
      <alignment horizontal="center" vertical="center"/>
    </xf>
    <xf numFmtId="0" fontId="37" fillId="23" borderId="11" applyAlignment="1" pivotButton="0" quotePrefix="0" xfId="0">
      <alignment horizontal="center" vertical="center"/>
    </xf>
    <xf numFmtId="0" fontId="18" fillId="23" borderId="11" applyAlignment="1" pivotButton="0" quotePrefix="0" xfId="0">
      <alignment horizontal="general" vertical="center" wrapText="1" indent="1"/>
    </xf>
    <xf numFmtId="0" fontId="37" fillId="14" borderId="14" applyAlignment="1" pivotButton="0" quotePrefix="0" xfId="0">
      <alignment horizontal="center" vertical="center"/>
    </xf>
    <xf numFmtId="0" fontId="18" fillId="14" borderId="15" applyAlignment="1" pivotButton="0" quotePrefix="0" xfId="0">
      <alignment horizontal="general" vertical="center" wrapText="1" indent="1"/>
    </xf>
    <xf numFmtId="0" fontId="37" fillId="23" borderId="14" applyAlignment="1" pivotButton="0" quotePrefix="0" xfId="0">
      <alignment horizontal="center" vertical="center"/>
    </xf>
    <xf numFmtId="0" fontId="18" fillId="23" borderId="15" applyAlignment="1" pivotButton="0" quotePrefix="0" xfId="0">
      <alignment horizontal="general" vertical="center" wrapText="1" indent="1"/>
    </xf>
    <xf numFmtId="0" fontId="37" fillId="17" borderId="14" applyAlignment="1" pivotButton="0" quotePrefix="0" xfId="0">
      <alignment horizontal="center" vertical="center"/>
    </xf>
    <xf numFmtId="0" fontId="18" fillId="17" borderId="15" applyAlignment="1" pivotButton="0" quotePrefix="0" xfId="0">
      <alignment horizontal="general" vertical="center" wrapText="1" indent="1"/>
    </xf>
    <xf numFmtId="0" fontId="37" fillId="20" borderId="14" applyAlignment="1" pivotButton="0" quotePrefix="0" xfId="0">
      <alignment horizontal="center" vertical="center"/>
    </xf>
    <xf numFmtId="0" fontId="18" fillId="20" borderId="15" applyAlignment="1" pivotButton="0" quotePrefix="0" xfId="0">
      <alignment horizontal="general" vertical="center" wrapText="1" indent="1"/>
    </xf>
    <xf numFmtId="0" fontId="37" fillId="14" borderId="16" applyAlignment="1" pivotButton="0" quotePrefix="0" xfId="0">
      <alignment horizontal="center" vertical="center"/>
    </xf>
    <xf numFmtId="0" fontId="18" fillId="14" borderId="17" applyAlignment="1" pivotButton="0" quotePrefix="0" xfId="0">
      <alignment horizontal="general" vertical="center" wrapText="1" indent="1"/>
    </xf>
    <xf numFmtId="0" fontId="37" fillId="23" borderId="16" applyAlignment="1" pivotButton="0" quotePrefix="0" xfId="0">
      <alignment horizontal="center" vertical="center"/>
    </xf>
    <xf numFmtId="0" fontId="18" fillId="23" borderId="17" applyAlignment="1" pivotButton="0" quotePrefix="0" xfId="0">
      <alignment horizontal="general" vertical="center" wrapText="1" indent="1"/>
    </xf>
    <xf numFmtId="0" fontId="37" fillId="17" borderId="18" applyAlignment="1" pivotButton="0" quotePrefix="0" xfId="0">
      <alignment horizontal="center" vertical="center"/>
    </xf>
    <xf numFmtId="0" fontId="18" fillId="17" borderId="19" applyAlignment="1" pivotButton="0" quotePrefix="0" xfId="0">
      <alignment horizontal="general" vertical="center" wrapText="1" indent="1"/>
    </xf>
    <xf numFmtId="0" fontId="37" fillId="23" borderId="18" applyAlignment="1" pivotButton="0" quotePrefix="0" xfId="0">
      <alignment horizontal="center" vertical="center"/>
    </xf>
    <xf numFmtId="0" fontId="18" fillId="23" borderId="19" applyAlignment="1" pivotButton="0" quotePrefix="0" xfId="0">
      <alignment horizontal="general" vertical="center" wrapText="1" indent="1"/>
    </xf>
    <xf numFmtId="0" fontId="37" fillId="20" borderId="20" applyAlignment="1" pivotButton="0" quotePrefix="0" xfId="0">
      <alignment horizontal="center" vertical="center"/>
    </xf>
    <xf numFmtId="0" fontId="18" fillId="20" borderId="21" applyAlignment="1" pivotButton="0" quotePrefix="0" xfId="0">
      <alignment horizontal="general" vertical="center" wrapText="1" indent="1"/>
    </xf>
    <xf numFmtId="0" fontId="37" fillId="23" borderId="20" applyAlignment="1" pivotButton="0" quotePrefix="0" xfId="0">
      <alignment horizontal="center" vertical="center"/>
    </xf>
    <xf numFmtId="0" fontId="18" fillId="23" borderId="21" applyAlignment="1" pivotButton="0" quotePrefix="0" xfId="0">
      <alignment horizontal="general" vertical="center" wrapText="1" indent="1"/>
    </xf>
    <xf numFmtId="0" fontId="37" fillId="14" borderId="22" applyAlignment="1" pivotButton="0" quotePrefix="0" xfId="0">
      <alignment horizontal="center" vertical="center"/>
    </xf>
    <xf numFmtId="0" fontId="18" fillId="14" borderId="23" applyAlignment="1" pivotButton="0" quotePrefix="0" xfId="0">
      <alignment horizontal="general" vertical="center" wrapText="1" indent="1"/>
    </xf>
    <xf numFmtId="0" fontId="37" fillId="14" borderId="24" applyAlignment="1" pivotButton="0" quotePrefix="0" xfId="0">
      <alignment horizontal="center" vertical="center"/>
    </xf>
    <xf numFmtId="0" fontId="37" fillId="23" borderId="22" applyAlignment="1" pivotButton="0" quotePrefix="0" xfId="0">
      <alignment horizontal="center" vertical="center"/>
    </xf>
    <xf numFmtId="0" fontId="18" fillId="23" borderId="23" applyAlignment="1" pivotButton="0" quotePrefix="0" xfId="0">
      <alignment horizontal="general" vertical="center" wrapText="1" indent="1"/>
    </xf>
    <xf numFmtId="0" fontId="37" fillId="23" borderId="24" applyAlignment="1" pivotButton="0" quotePrefix="0" xfId="0">
      <alignment horizontal="center" vertical="center"/>
    </xf>
    <xf numFmtId="0" fontId="37" fillId="17" borderId="22" applyAlignment="1" pivotButton="0" quotePrefix="0" xfId="0">
      <alignment horizontal="center" vertical="center"/>
    </xf>
    <xf numFmtId="0" fontId="18" fillId="17" borderId="23" applyAlignment="1" pivotButton="0" quotePrefix="0" xfId="0">
      <alignment horizontal="general" vertical="center" wrapText="1" indent="1"/>
    </xf>
    <xf numFmtId="0" fontId="37" fillId="17" borderId="25" applyAlignment="1" pivotButton="0" quotePrefix="0" xfId="0">
      <alignment horizontal="center" vertical="center"/>
    </xf>
    <xf numFmtId="0" fontId="37" fillId="23" borderId="25" applyAlignment="1" pivotButton="0" quotePrefix="0" xfId="0">
      <alignment horizontal="center" vertical="center"/>
    </xf>
    <xf numFmtId="0" fontId="37" fillId="20" borderId="22" applyAlignment="1" pivotButton="0" quotePrefix="0" xfId="0">
      <alignment horizontal="center" vertical="center"/>
    </xf>
    <xf numFmtId="0" fontId="18" fillId="20" borderId="23" applyAlignment="1" pivotButton="0" quotePrefix="0" xfId="0">
      <alignment horizontal="general" vertical="center" wrapText="1" indent="1"/>
    </xf>
    <xf numFmtId="0" fontId="37" fillId="20" borderId="26" applyAlignment="1" pivotButton="0" quotePrefix="0" xfId="0">
      <alignment horizontal="center" vertical="center"/>
    </xf>
    <xf numFmtId="0" fontId="37" fillId="23" borderId="26" applyAlignment="1" pivotButton="0" quotePrefix="0" xfId="0">
      <alignment horizontal="center" vertical="center"/>
    </xf>
    <xf numFmtId="0" fontId="37" fillId="14" borderId="22" applyAlignment="1" applyProtection="1" pivotButton="0" quotePrefix="0" xfId="0">
      <alignment horizontal="center" vertical="center"/>
      <protection locked="0" hidden="0"/>
    </xf>
    <xf numFmtId="0" fontId="37" fillId="14" borderId="24" applyAlignment="1" applyProtection="1" pivotButton="0" quotePrefix="0" xfId="0">
      <alignment horizontal="center" vertical="center"/>
      <protection locked="0" hidden="0"/>
    </xf>
    <xf numFmtId="0" fontId="37" fillId="23" borderId="22" applyAlignment="1" applyProtection="1" pivotButton="0" quotePrefix="0" xfId="0">
      <alignment horizontal="center" vertical="center"/>
      <protection locked="0" hidden="0"/>
    </xf>
    <xf numFmtId="0" fontId="37" fillId="23" borderId="24" applyAlignment="1" applyProtection="1" pivotButton="0" quotePrefix="0" xfId="0">
      <alignment horizontal="center" vertical="center"/>
      <protection locked="0" hidden="0"/>
    </xf>
    <xf numFmtId="0" fontId="37" fillId="17" borderId="22" applyAlignment="1" applyProtection="1" pivotButton="0" quotePrefix="0" xfId="0">
      <alignment horizontal="center" vertical="center"/>
      <protection locked="0" hidden="0"/>
    </xf>
    <xf numFmtId="0" fontId="37" fillId="17" borderId="25" applyAlignment="1" applyProtection="1" pivotButton="0" quotePrefix="0" xfId="0">
      <alignment horizontal="center" vertical="center"/>
      <protection locked="0" hidden="0"/>
    </xf>
    <xf numFmtId="0" fontId="37" fillId="23" borderId="25" applyAlignment="1" applyProtection="1" pivotButton="0" quotePrefix="0" xfId="0">
      <alignment horizontal="center" vertical="center"/>
      <protection locked="0" hidden="0"/>
    </xf>
    <xf numFmtId="0" fontId="37" fillId="20" borderId="22" applyAlignment="1" applyProtection="1" pivotButton="0" quotePrefix="0" xfId="0">
      <alignment horizontal="center" vertical="center"/>
      <protection locked="0" hidden="0"/>
    </xf>
    <xf numFmtId="0" fontId="37" fillId="20" borderId="26" applyAlignment="1" applyProtection="1" pivotButton="0" quotePrefix="0" xfId="0">
      <alignment horizontal="center" vertical="center"/>
      <protection locked="0" hidden="0"/>
    </xf>
    <xf numFmtId="0" fontId="37" fillId="23" borderId="26" applyAlignment="1" applyProtection="1" pivotButton="0" quotePrefix="0" xfId="0">
      <alignment horizontal="center" vertical="center"/>
      <protection locked="0" hidden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5">
    <dxf>
      <font>
        <b val="1"/>
        <color rgb="FF1E6B52"/>
      </font>
    </dxf>
    <dxf>
      <font>
        <b val="1"/>
        <color rgb="FFB07D12"/>
      </font>
    </dxf>
    <dxf>
      <font>
        <b val="1"/>
        <color rgb="FF94A3B8"/>
      </font>
    </dxf>
    <dxf>
      <font>
        <name val="Calibri"/>
        <charset val="1"/>
        <family val="0"/>
        <b val="1"/>
        <color rgb="FF1E7A4D"/>
        <sz val="11"/>
      </font>
    </dxf>
    <dxf/>
  </dxfs>
  <colors>
    <indexedColors>
      <rgbColor rgb="FF000000"/>
      <rgbColor rgb="FFFFFFFF"/>
      <rgbColor rgb="FFFF0000"/>
      <rgbColor rgb="FF00FF00"/>
      <rgbColor rgb="FF0000FF"/>
      <rgbColor rgb="FFFEF9E8"/>
      <rgbColor rgb="FFFF00FF"/>
      <rgbColor rgb="FF00FFFF"/>
      <rgbColor rgb="FF800000"/>
      <rgbColor rgb="FF1E6B52"/>
      <rgbColor rgb="FF000080"/>
      <rgbColor rgb="FF8A6D03"/>
      <rgbColor rgb="FF800080"/>
      <rgbColor rgb="FF0E7490"/>
      <rgbColor rgb="FFD8D0BF"/>
      <rgbColor rgb="FFB07D12"/>
      <rgbColor rgb="FFE2E8F0"/>
      <rgbColor rgb="FF475569"/>
      <rgbColor rgb="FFFDF7DF"/>
      <rgbColor rgb="FFDDEBEF"/>
      <rgbColor rgb="FF660066"/>
      <rgbColor rgb="FFE9EEF6"/>
      <rgbColor rgb="FF2557A7"/>
      <rgbColor rgb="FFD3DDED"/>
      <rgbColor rgb="FF000080"/>
      <rgbColor rgb="FFFF00FF"/>
      <rgbColor rgb="FFE8F0EE"/>
      <rgbColor rgb="FF00FFFF"/>
      <rgbColor rgb="FF800080"/>
      <rgbColor rgb="FF800000"/>
      <rgbColor rgb="FF0F6E63"/>
      <rgbColor rgb="FF0000FF"/>
      <rgbColor rgb="FF00CCFF"/>
      <rgbColor rgb="FFDDEAE9"/>
      <rgbColor rgb="FFDFEAE7"/>
      <rgbColor rgb="FFFCF3D1"/>
      <rgbColor rgb="FFD2E1DC"/>
      <rgbColor rgb="FFE0E7F3"/>
      <rgbColor rgb="FFE5E4F1"/>
      <rgbColor rgb="FFE0E4EA"/>
      <rgbColor rgb="FF3366FF"/>
      <rgbColor rgb="FF33CCCC"/>
      <rgbColor rgb="FFF1F5F9"/>
      <rgbColor rgb="FFF0C419"/>
      <rgbColor rgb="FFFF9900"/>
      <rgbColor rgb="FFFF6600"/>
      <rgbColor rgb="FF5B6472"/>
      <rgbColor rgb="FF94A3B8"/>
      <rgbColor rgb="FF27406B"/>
      <rgbColor rgb="FF1E7A4D"/>
      <rgbColor rgb="FF003300"/>
      <rgbColor rgb="FF1C2433"/>
      <rgbColor rgb="FF993300"/>
      <rgbColor rgb="FF993366"/>
      <rgbColor rgb="FF4B3F9E"/>
      <rgbColor rgb="FF1E293B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hyperlink" Target="EA_Alpha_Assessment.xlsx" TargetMode="External" Id="rId1"/><Relationship Type="http://schemas.openxmlformats.org/officeDocument/2006/relationships/hyperlink" Target="EA_Alpha_Assessment.xlsx" TargetMode="External" Id="rId2"/><Relationship Type="http://schemas.openxmlformats.org/officeDocument/2006/relationships/hyperlink" Target="EA_Alpha_Assessment.xlsx" TargetMode="External" Id="rId3"/><Relationship Type="http://schemas.openxmlformats.org/officeDocument/2006/relationships/hyperlink" Target="EA_Alpha_Assessment.xlsx" TargetMode="External" Id="rId4"/><Relationship Type="http://schemas.openxmlformats.org/officeDocument/2006/relationships/hyperlink" Target="EA_Alpha_Assessment.xlsx" TargetMode="External" Id="rId5"/><Relationship Type="http://schemas.openxmlformats.org/officeDocument/2006/relationships/hyperlink" Target="EA_Alpha_Assessment.xlsx" TargetMode="External" Id="rId6"/><Relationship Type="http://schemas.openxmlformats.org/officeDocument/2006/relationships/hyperlink" Target="EA_Alpha_Assessment.xlsx" TargetMode="External" Id="rId7"/><Relationship Type="http://schemas.openxmlformats.org/officeDocument/2006/relationships/hyperlink" Target="EA_Alpha_Assessment.xlsx" TargetMode="External" Id="rId8"/><Relationship Type="http://schemas.openxmlformats.org/officeDocument/2006/relationships/hyperlink" Target="EA_Alpha_Assessment.xlsx" TargetMode="External" Id="rId9"/></Relationships>
</file>

<file path=xl/worksheets/sheet1.xml><?xml version="1.0" encoding="utf-8"?>
<worksheet xmlns="http://schemas.openxmlformats.org/spreadsheetml/2006/main">
  <sheetPr filterMode="0">
    <tabColor rgb="FF1C2433"/>
    <outlinePr summaryBelow="1" summaryRight="1"/>
    <pageSetUpPr fitToPage="1"/>
  </sheetPr>
  <dimension ref="B1:O29"/>
  <sheetViews>
    <sheetView showFormulas="0" showGridLines="0" showRowColHeaders="1" showZeros="1" rightToLeft="0" tabSelected="1" showOutlineSymbols="1" defaultGridColor="1" view="normal" topLeftCell="A1" colorId="64" zoomScale="110" zoomScaleNormal="110" zoomScalePageLayoutView="100" workbookViewId="0">
      <pane xSplit="1" ySplit="8" topLeftCell="B9" activePane="bottomRight" state="frozen"/>
      <selection pane="topLeft" activeCell="A1" activeCellId="0" sqref="A1"/>
      <selection pane="topRight" activeCell="B1" activeCellId="0" sqref="B1"/>
      <selection pane="bottomLeft" activeCell="A9" activeCellId="0" sqref="A9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3" customWidth="1" style="85" min="1" max="1"/>
    <col width="24" customWidth="1" style="85" min="2" max="2"/>
    <col width="15" customWidth="1" style="85" min="3" max="3"/>
    <col width="13" customWidth="1" style="85" min="4" max="4"/>
    <col width="22" customWidth="1" style="85" min="5" max="5"/>
    <col width="16" customWidth="1" style="85" min="6" max="6"/>
    <col width="22" customWidth="1" style="85" min="7" max="7"/>
    <col width="18" customWidth="1" style="85" min="8" max="8"/>
    <col hidden="1" width="13" customWidth="1" style="85" min="15" max="15"/>
  </cols>
  <sheetData>
    <row r="1" ht="15" customHeight="1" s="86">
      <c r="O1" s="85">
        <f>O4/O5</f>
        <v/>
      </c>
    </row>
    <row r="2" ht="45.75" customHeight="1" s="86">
      <c r="B2" s="87" t="inlineStr">
        <is>
          <t>Essence Alpha Assessment</t>
        </is>
      </c>
    </row>
    <row r="3" ht="21.75" customHeight="1" s="86">
      <c r="B3" s="88" t="inlineStr">
        <is>
          <t>Project progress &amp; performance — kernel + practices, measured by alpha state, assessed at the Solution level.</t>
        </is>
      </c>
      <c r="O3" s="85" t="n">
        <v>9</v>
      </c>
    </row>
    <row r="4" ht="15" customHeight="1" s="86">
      <c r="O4" s="85">
        <f>Uitdaging!M1+Stakeholders!M1+'Paved Road'!M1+Requirements!M1+System!M1+Work!M1+Team!M1+Werkwijze!M1+Governance!M1</f>
        <v/>
      </c>
    </row>
    <row r="5" ht="18" customHeight="1" s="86">
      <c r="B5" s="89" t="inlineStr">
        <is>
          <t>OVERALL COMPLETION</t>
        </is>
      </c>
      <c r="D5" s="90" t="inlineStr">
        <is>
          <t>ALPHAS COMPLETE</t>
        </is>
      </c>
      <c r="F5" s="91" t="inlineStr">
        <is>
          <t>CHECKLIST ITEMS</t>
        </is>
      </c>
      <c r="O5" s="85">
        <f>Uitdaging!M2+Stakeholders!M2+'Paved Road'!M2+Requirements!M2+System!M2+Work!M2+Team!M2+Werkwijze!M2+Governance!M2</f>
        <v/>
      </c>
    </row>
    <row r="6" ht="39.75" customHeight="1" s="86">
      <c r="B6" s="92">
        <f>O1</f>
        <v/>
      </c>
      <c r="D6" s="93">
        <f>COUNTIF(H9:H20,"✔ Complete")&amp;" / "&amp;O3</f>
        <v/>
      </c>
      <c r="F6" s="94">
        <f>O4&amp;" / "&amp;O5</f>
        <v/>
      </c>
    </row>
    <row r="7" ht="15.75" customHeight="1" s="86">
      <c r="B7" s="95" t="inlineStr">
        <is>
          <t>Domain:</t>
        </is>
      </c>
      <c r="C7" s="96" t="inlineStr">
        <is>
          <t>● Customer</t>
        </is>
      </c>
      <c r="E7" s="97" t="inlineStr">
        <is>
          <t>● Solution</t>
        </is>
      </c>
      <c r="G7" s="98" t="inlineStr">
        <is>
          <t>● Endeavor</t>
        </is>
      </c>
    </row>
    <row r="8" ht="19.5" customHeight="1" s="86">
      <c r="B8" s="99" t="inlineStr">
        <is>
          <t>ALPHA</t>
        </is>
      </c>
      <c r="C8" s="100" t="inlineStr">
        <is>
          <t>OWNER</t>
        </is>
      </c>
      <c r="D8" s="100" t="inlineStr">
        <is>
          <t>LEVEL</t>
        </is>
      </c>
      <c r="E8" s="99" t="inlineStr">
        <is>
          <t>CURRENT STATE</t>
        </is>
      </c>
      <c r="F8" s="100" t="inlineStr">
        <is>
          <t>PROGRESS</t>
        </is>
      </c>
      <c r="G8" s="99" t="inlineStr">
        <is>
          <t>TARGET STATE</t>
        </is>
      </c>
      <c r="H8" s="100" t="inlineStr">
        <is>
          <t>STATUS</t>
        </is>
      </c>
    </row>
    <row r="9" ht="19.5" customHeight="1" s="86">
      <c r="B9" s="101" t="inlineStr">
        <is>
          <t>CUSTOMER</t>
        </is>
      </c>
      <c r="I9" s="102" t="n"/>
      <c r="J9" s="102" t="n"/>
      <c r="K9" s="102" t="n"/>
      <c r="L9" s="102" t="n"/>
      <c r="M9" s="102" t="n"/>
      <c r="N9" s="102" t="n"/>
      <c r="O9" s="102" t="n"/>
    </row>
    <row r="10" ht="18" customHeight="1" s="86">
      <c r="B10" s="103" t="inlineStr">
        <is>
          <t>Uitdaging</t>
        </is>
      </c>
      <c r="C10" s="104" t="inlineStr">
        <is>
          <t>Kernel</t>
        </is>
      </c>
      <c r="D10" s="104" t="inlineStr">
        <is>
          <t>Solution</t>
        </is>
      </c>
      <c r="E10" s="105">
        <f>Uitdaging!B5</f>
        <v/>
      </c>
      <c r="F10" s="106">
        <f>Uitdaging!C5</f>
        <v/>
      </c>
      <c r="G10" s="107" t="inlineStr">
        <is>
          <t>Benefit Accrued</t>
        </is>
      </c>
      <c r="H10" s="108">
        <f>IF(F10&gt;=1,"✔ Complete",IF(F10&gt;0,"● In progress","○ Not started"))</f>
        <v/>
      </c>
      <c r="I10" s="102" t="n"/>
      <c r="J10" s="102" t="n"/>
      <c r="K10" s="102" t="n"/>
      <c r="L10" s="102" t="n"/>
      <c r="M10" s="102" t="n"/>
      <c r="N10" s="102" t="n"/>
      <c r="O10" s="102" t="n"/>
    </row>
    <row r="11" ht="18" customHeight="1" s="86">
      <c r="B11" s="103" t="inlineStr">
        <is>
          <t>Stakeholders</t>
        </is>
      </c>
      <c r="C11" s="104" t="inlineStr">
        <is>
          <t>Kernel</t>
        </is>
      </c>
      <c r="D11" s="104" t="inlineStr">
        <is>
          <t>Solution</t>
        </is>
      </c>
      <c r="E11" s="105">
        <f>Stakeholders!B5</f>
        <v/>
      </c>
      <c r="F11" s="106">
        <f>Stakeholders!C5</f>
        <v/>
      </c>
      <c r="G11" s="107" t="inlineStr">
        <is>
          <t>Satisfied in Use</t>
        </is>
      </c>
      <c r="H11" s="108">
        <f>IF(F11&gt;=1,"✔ Complete",IF(F11&gt;0,"● In progress","○ Not started"))</f>
        <v/>
      </c>
      <c r="I11" s="102" t="n"/>
      <c r="J11" s="102" t="n"/>
      <c r="K11" s="102" t="n"/>
      <c r="L11" s="102" t="n"/>
      <c r="M11" s="102" t="n"/>
      <c r="N11" s="102" t="n"/>
      <c r="O11" s="102" t="n"/>
    </row>
    <row r="12" ht="18" customHeight="1" s="86">
      <c r="B12" s="103" t="inlineStr">
        <is>
          <t>Paved Road</t>
        </is>
      </c>
      <c r="C12" s="104" t="inlineStr">
        <is>
          <t>Enterprise architectuur</t>
        </is>
      </c>
      <c r="D12" s="104" t="inlineStr">
        <is>
          <t>Enterprise</t>
        </is>
      </c>
      <c r="E12" s="105">
        <f>'Paved Road'!B5</f>
        <v/>
      </c>
      <c r="F12" s="106">
        <f>'Paved Road'!C5</f>
        <v/>
      </c>
      <c r="G12" s="107" t="inlineStr">
        <is>
          <t>Evoluerend</t>
        </is>
      </c>
      <c r="H12" s="108">
        <f>IF(F12&gt;=1,"✔ Complete",IF(F12&gt;0,"● In progress","○ Not started"))</f>
        <v/>
      </c>
      <c r="I12" s="102" t="n"/>
      <c r="J12" s="102" t="n"/>
      <c r="K12" s="102" t="n"/>
      <c r="L12" s="102" t="n"/>
      <c r="M12" s="102" t="n"/>
      <c r="N12" s="102" t="n"/>
      <c r="O12" s="102" t="n"/>
    </row>
    <row r="13" ht="19.5" customHeight="1" s="86">
      <c r="B13" s="109" t="inlineStr">
        <is>
          <t>SOLUTION</t>
        </is>
      </c>
      <c r="I13" s="102" t="n"/>
      <c r="J13" s="102" t="n"/>
      <c r="K13" s="102" t="n"/>
      <c r="L13" s="102" t="n"/>
      <c r="M13" s="102" t="n"/>
      <c r="N13" s="102" t="n"/>
      <c r="O13" s="102" t="n"/>
    </row>
    <row r="14" ht="18" customHeight="1" s="86">
      <c r="B14" s="110" t="inlineStr">
        <is>
          <t>Requirements</t>
        </is>
      </c>
      <c r="C14" s="104" t="inlineStr">
        <is>
          <t>Kernel</t>
        </is>
      </c>
      <c r="D14" s="104" t="inlineStr">
        <is>
          <t>Solution</t>
        </is>
      </c>
      <c r="E14" s="105">
        <f>Requirements!B5</f>
        <v/>
      </c>
      <c r="F14" s="106">
        <f>Requirements!C5</f>
        <v/>
      </c>
      <c r="G14" s="107" t="inlineStr">
        <is>
          <t>Fulfilled</t>
        </is>
      </c>
      <c r="H14" s="108">
        <f>IF(F14&gt;=1,"✔ Complete",IF(F14&gt;0,"● In progress","○ Not started"))</f>
        <v/>
      </c>
      <c r="I14" s="102" t="n"/>
      <c r="J14" s="102" t="n"/>
      <c r="K14" s="102" t="n"/>
      <c r="L14" s="102" t="n"/>
      <c r="M14" s="102" t="n"/>
      <c r="N14" s="102" t="n"/>
      <c r="O14" s="102" t="n"/>
    </row>
    <row r="15" ht="18" customHeight="1" s="86">
      <c r="B15" s="110" t="inlineStr">
        <is>
          <t>System</t>
        </is>
      </c>
      <c r="C15" s="104" t="inlineStr">
        <is>
          <t>Kernel</t>
        </is>
      </c>
      <c r="D15" s="104" t="inlineStr">
        <is>
          <t>Solution</t>
        </is>
      </c>
      <c r="E15" s="105">
        <f>System!B5</f>
        <v/>
      </c>
      <c r="F15" s="106">
        <f>System!C5</f>
        <v/>
      </c>
      <c r="G15" s="107" t="inlineStr">
        <is>
          <t>Operational</t>
        </is>
      </c>
      <c r="H15" s="108">
        <f>IF(F15&gt;=1,"✔ Complete",IF(F15&gt;0,"● In progress","○ Not started"))</f>
        <v/>
      </c>
      <c r="I15" s="102" t="n"/>
      <c r="J15" s="102" t="n"/>
      <c r="K15" s="102" t="n"/>
      <c r="L15" s="102" t="n"/>
      <c r="M15" s="102" t="n"/>
      <c r="N15" s="102" t="n"/>
      <c r="O15" s="102" t="n"/>
    </row>
    <row r="16" ht="19.5" customHeight="1" s="86">
      <c r="B16" s="111" t="inlineStr">
        <is>
          <t>ENDEAVOR</t>
        </is>
      </c>
      <c r="I16" s="102" t="n"/>
      <c r="J16" s="102" t="n"/>
      <c r="K16" s="102" t="n"/>
      <c r="L16" s="102" t="n"/>
      <c r="M16" s="102" t="n"/>
      <c r="N16" s="102" t="n"/>
      <c r="O16" s="102" t="n"/>
    </row>
    <row r="17" ht="18" customHeight="1" s="86">
      <c r="B17" s="112" t="inlineStr">
        <is>
          <t>Work</t>
        </is>
      </c>
      <c r="C17" s="104" t="inlineStr">
        <is>
          <t>Kernel</t>
        </is>
      </c>
      <c r="D17" s="104" t="inlineStr">
        <is>
          <t>Solution</t>
        </is>
      </c>
      <c r="E17" s="105">
        <f>Work!B5</f>
        <v/>
      </c>
      <c r="F17" s="106">
        <f>Work!C5</f>
        <v/>
      </c>
      <c r="G17" s="107" t="inlineStr">
        <is>
          <t>Closed</t>
        </is>
      </c>
      <c r="H17" s="108">
        <f>IF(F17&gt;=1,"✔ Complete",IF(F17&gt;0,"● In progress","○ Not started"))</f>
        <v/>
      </c>
      <c r="I17" s="102" t="n"/>
      <c r="J17" s="102" t="n"/>
      <c r="K17" s="102" t="n"/>
      <c r="L17" s="102" t="n"/>
      <c r="M17" s="102" t="n"/>
      <c r="N17" s="102" t="n"/>
      <c r="O17" s="102" t="n"/>
    </row>
    <row r="18" ht="18" customHeight="1" s="86">
      <c r="B18" s="112" t="inlineStr">
        <is>
          <t>Team</t>
        </is>
      </c>
      <c r="C18" s="104" t="inlineStr">
        <is>
          <t>Kernel</t>
        </is>
      </c>
      <c r="D18" s="104" t="inlineStr">
        <is>
          <t>Solution</t>
        </is>
      </c>
      <c r="E18" s="105">
        <f>Team!B5</f>
        <v/>
      </c>
      <c r="F18" s="106">
        <f>Team!C5</f>
        <v/>
      </c>
      <c r="G18" s="107" t="inlineStr">
        <is>
          <t>Performing</t>
        </is>
      </c>
      <c r="H18" s="108">
        <f>IF(F18&gt;=1,"✔ Complete",IF(F18&gt;0,"● In progress","○ Not started"))</f>
        <v/>
      </c>
      <c r="I18" s="102" t="n"/>
      <c r="J18" s="102" t="n"/>
      <c r="K18" s="102" t="n"/>
      <c r="L18" s="102" t="n"/>
      <c r="M18" s="102" t="n"/>
      <c r="N18" s="102" t="n"/>
      <c r="O18" s="102" t="n"/>
    </row>
    <row r="19" ht="18" customHeight="1" s="86">
      <c r="B19" s="112" t="inlineStr">
        <is>
          <t>Werkwijze</t>
        </is>
      </c>
      <c r="C19" s="104" t="inlineStr">
        <is>
          <t>Kernel</t>
        </is>
      </c>
      <c r="D19" s="104" t="inlineStr">
        <is>
          <t>Solution</t>
        </is>
      </c>
      <c r="E19" s="105">
        <f>Werkwijze!B5</f>
        <v/>
      </c>
      <c r="F19" s="106">
        <f>Werkwijze!C5</f>
        <v/>
      </c>
      <c r="G19" s="107" t="inlineStr">
        <is>
          <t>Working Well</t>
        </is>
      </c>
      <c r="H19" s="108">
        <f>IF(F19&gt;=1,"✔ Complete",IF(F19&gt;0,"● In progress","○ Not started"))</f>
        <v/>
      </c>
      <c r="I19" s="102" t="n"/>
      <c r="J19" s="102" t="n"/>
      <c r="K19" s="102" t="n"/>
      <c r="L19" s="102" t="n"/>
      <c r="M19" s="102" t="n"/>
      <c r="N19" s="102" t="n"/>
      <c r="O19" s="102" t="n"/>
    </row>
    <row r="20" ht="18" customHeight="1" s="86">
      <c r="B20" s="112" t="inlineStr">
        <is>
          <t>Governance</t>
        </is>
      </c>
      <c r="C20" s="104" t="inlineStr">
        <is>
          <t>Architectuursturing</t>
        </is>
      </c>
      <c r="D20" s="104" t="inlineStr">
        <is>
          <t>Spans</t>
        </is>
      </c>
      <c r="E20" s="105">
        <f>Governance!B5</f>
        <v/>
      </c>
      <c r="F20" s="106">
        <f>Governance!C5</f>
        <v/>
      </c>
      <c r="G20" s="107" t="inlineStr">
        <is>
          <t>Effectief</t>
        </is>
      </c>
      <c r="H20" s="108">
        <f>IF(F20&gt;=1,"✔ Complete",IF(F20&gt;0,"● In progress","○ Not started"))</f>
        <v/>
      </c>
      <c r="I20" s="102" t="n"/>
      <c r="J20" s="102" t="n"/>
      <c r="K20" s="102" t="n"/>
      <c r="L20" s="102" t="n"/>
      <c r="M20" s="102" t="n"/>
      <c r="N20" s="102" t="n"/>
      <c r="O20" s="102" t="n"/>
    </row>
    <row r="21" ht="15" customHeight="1" s="86">
      <c r="B21" s="102" t="n"/>
      <c r="C21" s="102" t="n"/>
      <c r="D21" s="102" t="n"/>
      <c r="E21" s="102" t="n"/>
      <c r="F21" s="102" t="n"/>
      <c r="G21" s="102" t="n"/>
      <c r="H21" s="102" t="n"/>
      <c r="I21" s="102" t="n"/>
      <c r="J21" s="102" t="n"/>
      <c r="K21" s="102" t="n"/>
      <c r="L21" s="102" t="n"/>
      <c r="M21" s="102" t="n"/>
      <c r="N21" s="102" t="n"/>
      <c r="O21" s="102" t="n"/>
    </row>
    <row r="22" ht="24" customHeight="1" s="86">
      <c r="B22" s="113" t="inlineStr">
        <is>
          <t>Tip: open any alpha tab and tick the ✔ column (dropdown) per checklist item — Dashboard updates automatically.</t>
        </is>
      </c>
      <c r="I22" s="102" t="n"/>
      <c r="J22" s="102" t="n"/>
      <c r="K22" s="102" t="n"/>
      <c r="L22" s="102" t="n"/>
      <c r="M22" s="102" t="n"/>
      <c r="N22" s="102" t="n"/>
      <c r="O22" s="102" t="n"/>
    </row>
    <row r="23" ht="15" customHeight="1" s="86">
      <c r="B23" s="114" t="inlineStr">
        <is>
          <t>Status:  ✔ Complete   ● In progress   ○ Not started</t>
        </is>
      </c>
      <c r="I23" s="102" t="n"/>
      <c r="J23" s="102" t="n"/>
      <c r="K23" s="102" t="n"/>
      <c r="L23" s="102" t="n"/>
      <c r="M23" s="102" t="n"/>
      <c r="N23" s="102" t="n"/>
      <c r="O23" s="102" t="n"/>
    </row>
    <row r="24" ht="15" customHeight="1" s="86">
      <c r="B24" s="115" t="n"/>
      <c r="I24" s="102" t="n"/>
      <c r="J24" s="102" t="n"/>
      <c r="K24" s="102" t="n"/>
      <c r="L24" s="102" t="n"/>
      <c r="M24" s="102" t="n"/>
      <c r="N24" s="102" t="n"/>
      <c r="O24" s="102" t="n"/>
    </row>
    <row r="25" ht="15" customHeight="1" s="86">
      <c r="B25" s="116" t="n"/>
      <c r="C25" s="102" t="n"/>
      <c r="D25" s="102" t="n"/>
      <c r="E25" s="102" t="n"/>
      <c r="F25" s="117" t="n"/>
      <c r="G25" s="102" t="n"/>
      <c r="H25" s="102" t="n"/>
      <c r="I25" s="102" t="n"/>
      <c r="J25" s="102" t="n"/>
      <c r="K25" s="102" t="n"/>
      <c r="L25" s="102" t="n"/>
      <c r="M25" s="102" t="n"/>
      <c r="N25" s="102" t="n"/>
      <c r="O25" s="102" t="n"/>
    </row>
    <row r="26" ht="15" customHeight="1" s="86">
      <c r="B26" s="102" t="n"/>
      <c r="C26" s="102" t="n"/>
      <c r="D26" s="102" t="n"/>
      <c r="E26" s="102" t="n"/>
      <c r="F26" s="102" t="n"/>
      <c r="G26" s="102" t="n"/>
      <c r="H26" s="102" t="n"/>
      <c r="I26" s="102" t="n"/>
      <c r="J26" s="102" t="n"/>
      <c r="K26" s="102" t="n"/>
      <c r="L26" s="102" t="n"/>
      <c r="M26" s="102" t="n"/>
      <c r="N26" s="102" t="n"/>
      <c r="O26" s="102" t="n"/>
    </row>
    <row r="27" ht="15" customHeight="1" s="86">
      <c r="B27" s="102" t="n"/>
      <c r="C27" s="102" t="n"/>
      <c r="D27" s="102" t="n"/>
      <c r="E27" s="102" t="n"/>
      <c r="F27" s="102" t="n"/>
      <c r="G27" s="102" t="n"/>
      <c r="H27" s="102" t="n"/>
      <c r="I27" s="102" t="n"/>
      <c r="J27" s="102" t="n"/>
      <c r="K27" s="102" t="n"/>
      <c r="L27" s="102" t="n"/>
      <c r="M27" s="102" t="n"/>
      <c r="N27" s="102" t="n"/>
      <c r="O27" s="102" t="n"/>
    </row>
    <row r="28" ht="15" customHeight="1" s="86">
      <c r="B28" s="102" t="n"/>
      <c r="C28" s="102" t="n"/>
      <c r="D28" s="102" t="n"/>
      <c r="E28" s="102" t="n"/>
      <c r="F28" s="102" t="n"/>
      <c r="G28" s="102" t="n"/>
      <c r="H28" s="102" t="n"/>
      <c r="I28" s="102" t="n"/>
      <c r="J28" s="102" t="n"/>
      <c r="K28" s="102" t="n"/>
      <c r="L28" s="102" t="n"/>
      <c r="M28" s="102" t="n"/>
      <c r="N28" s="102" t="n"/>
      <c r="O28" s="102" t="n"/>
    </row>
    <row r="29" ht="15" customHeight="1" s="86">
      <c r="B29" s="116" t="n"/>
      <c r="C29" s="102" t="n"/>
      <c r="D29" s="102" t="n"/>
      <c r="E29" s="102" t="n"/>
      <c r="F29" s="102" t="n"/>
      <c r="G29" s="102" t="n"/>
      <c r="H29" s="102" t="n"/>
      <c r="I29" s="102" t="n"/>
      <c r="J29" s="102" t="n"/>
      <c r="K29" s="102" t="n"/>
      <c r="L29" s="102" t="n"/>
      <c r="M29" s="102" t="n"/>
      <c r="N29" s="102" t="n"/>
      <c r="O29" s="102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3">
    <mergeCell ref="D6:E6"/>
    <mergeCell ref="B6:C6"/>
    <mergeCell ref="B22:H22"/>
    <mergeCell ref="F6:H6"/>
    <mergeCell ref="F5:H5"/>
    <mergeCell ref="B9:H9"/>
    <mergeCell ref="B13:H13"/>
    <mergeCell ref="B5:C5"/>
    <mergeCell ref="D5:E5"/>
    <mergeCell ref="B2:H2"/>
    <mergeCell ref="B16:H16"/>
    <mergeCell ref="B3:H3"/>
    <mergeCell ref="B23:H23"/>
  </mergeCells>
  <conditionalFormatting sqref="H9:H20">
    <cfRule type="expression" rank="0" priority="2" equalAverage="0" aboveAverage="0" dxfId="0" text="" percent="0" bottom="0">
      <formula>LEFT(H9,1)="✔"</formula>
    </cfRule>
    <cfRule type="expression" rank="0" priority="3" equalAverage="0" aboveAverage="0" dxfId="1" text="" percent="0" bottom="0">
      <formula>LEFT(H9,1)="●"</formula>
    </cfRule>
    <cfRule type="expression" rank="0" priority="4" equalAverage="0" aboveAverage="0" dxfId="2" text="" percent="0" bottom="0">
      <formula>LEFT(H9,1)="○"</formula>
    </cfRule>
  </conditionalFormatting>
  <conditionalFormatting sqref="F10:F12">
    <cfRule type="dataBar" priority="5">
      <dataBar minLength="10" maxLength="90" showValue="1">
        <cfvo type="num" val="0"/>
        <cfvo type="num" val="1"/>
        <color rgb="FF1E6B52"/>
      </dataBar>
    </cfRule>
  </conditionalFormatting>
  <conditionalFormatting sqref="F14:F15">
    <cfRule type="dataBar" priority="6">
      <dataBar minLength="10" maxLength="90" showValue="1">
        <cfvo type="num" val="0"/>
        <cfvo type="num" val="1"/>
        <color rgb="FFF0C419"/>
      </dataBar>
    </cfRule>
  </conditionalFormatting>
  <conditionalFormatting sqref="F17:F20">
    <cfRule type="dataBar" priority="7">
      <dataBar minLength="10" maxLength="90" showValue="1">
        <cfvo type="num" val="0"/>
        <cfvo type="num" val="1"/>
        <color rgb="FF2557A7"/>
      </dataBar>
    </cfRule>
  </conditionalFormatting>
  <hyperlinks>
    <hyperlink xmlns:r="http://schemas.openxmlformats.org/officeDocument/2006/relationships" ref="B10" location="Uitdaging!A1" display="Opportunity" r:id="rId1"/>
    <hyperlink xmlns:r="http://schemas.openxmlformats.org/officeDocument/2006/relationships" ref="B11" location="'Stakeholders'!A1" display="Stakeholders" r:id="rId2"/>
    <hyperlink xmlns:r="http://schemas.openxmlformats.org/officeDocument/2006/relationships" ref="B12" location="'Paved%20Road'!A1" display="Paved Road" r:id="rId3"/>
    <hyperlink xmlns:r="http://schemas.openxmlformats.org/officeDocument/2006/relationships" ref="B14" location="'Requirements'!A1" display="Requirements" r:id="rId4"/>
    <hyperlink xmlns:r="http://schemas.openxmlformats.org/officeDocument/2006/relationships" ref="B15" location="'System'!A1" display="System" r:id="rId5"/>
    <hyperlink xmlns:r="http://schemas.openxmlformats.org/officeDocument/2006/relationships" ref="B17" location="'Work'!A1" display="Work" r:id="rId6"/>
    <hyperlink xmlns:r="http://schemas.openxmlformats.org/officeDocument/2006/relationships" ref="B18" location="'Team'!A1" display="Team" r:id="rId7"/>
    <hyperlink xmlns:r="http://schemas.openxmlformats.org/officeDocument/2006/relationships" ref="B19" location="Werkwijze!A1" display="Way of Working" r:id="rId8"/>
    <hyperlink xmlns:r="http://schemas.openxmlformats.org/officeDocument/2006/relationships" ref="B20" location="'Governance'!A1" display="Governance" r:id="rId9"/>
  </hyperlinks>
  <printOptions horizontalCentered="0" verticalCentered="0" headings="0" gridLines="0" gridLinesSet="1"/>
  <pageMargins left="0.3" right="0.3" top="0.4" bottom="0.4" header="0.511811023622047" footer="0.511811023622047"/>
  <pageSetup orientation="landscape" paperSize="1" scale="100" fitToHeight="0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tabColor rgb="FF2557A7"/>
    <outlinePr summaryBelow="1" summaryRight="1"/>
    <pageSetUpPr fitToPage="1"/>
  </sheetPr>
  <dimension ref="B1:M16"/>
  <sheetViews>
    <sheetView showFormulas="0" showGridLines="0" showRowColHeaders="1" showZeros="1" rightToLeft="0" tabSelected="0" showOutlineSymbols="1" defaultGridColor="1" view="normal" topLeftCell="A1" colorId="64" zoomScale="110" zoomScaleNormal="11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3" customWidth="1" style="85" min="1" max="1"/>
    <col width="27" customWidth="1" style="85" min="2" max="2"/>
    <col width="6" customWidth="1" style="85" min="3" max="3"/>
    <col width="95" customWidth="1" style="85" min="4" max="4"/>
    <col width="16" customWidth="1" style="85" min="5" max="5"/>
    <col hidden="1" width="13" customWidth="1" style="85" min="7" max="13"/>
  </cols>
  <sheetData>
    <row r="1" ht="15" customHeight="1" s="86">
      <c r="B1" s="169" t="inlineStr">
        <is>
          <t>← Dashboard</t>
        </is>
      </c>
      <c r="M1" s="85">
        <f>SUM(H7:H11)</f>
        <v/>
      </c>
    </row>
    <row r="2" ht="39.75" customHeight="1" s="86">
      <c r="B2" s="156" t="inlineStr">
        <is>
          <t>Governance</t>
        </is>
      </c>
      <c r="E2" s="120" t="inlineStr">
        <is>
          <t>SPANS LEVELS</t>
        </is>
      </c>
      <c r="M2" s="85">
        <f>SUM(I7:I11)</f>
        <v/>
      </c>
    </row>
    <row r="3" s="86">
      <c r="B3" s="121" t="inlineStr">
        <is>
          <t>The lightweight decision rights, guardrails and assurance that keep delivery aligned with intent.</t>
        </is>
      </c>
      <c r="M3" s="85">
        <f>SUM(K7:K11)</f>
        <v/>
      </c>
    </row>
    <row r="4" ht="13.5" customHeight="1" s="86">
      <c r="B4" s="122" t="inlineStr">
        <is>
          <t>CURRENT STATE</t>
        </is>
      </c>
      <c r="C4" s="122" t="inlineStr">
        <is>
          <t>PROGRESS</t>
        </is>
      </c>
      <c r="D4" s="122" t="inlineStr">
        <is>
          <t>STATES ACHIEVED</t>
        </is>
      </c>
      <c r="E4" s="122" t="inlineStr">
        <is>
          <t>OWNER · AREA</t>
        </is>
      </c>
      <c r="M4" s="85">
        <f>SUM(J7:J11)</f>
        <v/>
      </c>
    </row>
    <row r="5" ht="25.5" customHeight="1" s="86">
      <c r="B5" s="170">
        <f>IF(M3=0,"Not started",INDEX(G7:G11,M3))</f>
        <v/>
      </c>
      <c r="C5" s="171">
        <f>IF(M2=0,0,M1/M2)</f>
        <v/>
      </c>
      <c r="D5" s="170">
        <f>M4&amp;" / "&amp;5</f>
        <v/>
      </c>
      <c r="E5" s="172" t="inlineStr">
        <is>
          <t>Architectuursturing · Endeavor</t>
        </is>
      </c>
    </row>
    <row r="6" ht="19.5" customHeight="1" s="86">
      <c r="B6" s="126" t="inlineStr">
        <is>
          <t>STATE</t>
        </is>
      </c>
      <c r="C6" s="100" t="inlineStr">
        <is>
          <t>✔</t>
        </is>
      </c>
      <c r="D6" s="126" t="inlineStr">
        <is>
          <t>CHECKLIST ITEM</t>
        </is>
      </c>
      <c r="E6" s="100" t="inlineStr">
        <is>
          <t>STATE STATUS</t>
        </is>
      </c>
    </row>
    <row r="7" ht="35" customHeight="1" s="86">
      <c r="B7" s="157" t="inlineStr">
        <is>
          <t>1. Opgericht</t>
        </is>
      </c>
      <c r="C7" s="240" t="inlineStr">
        <is>
          <t>✔</t>
        </is>
      </c>
      <c r="D7" s="230" t="inlineStr">
        <is>
          <t>De beslissingsrechten en minimale guardrails zijn overeengekomen.</t>
        </is>
      </c>
      <c r="E7" s="160">
        <f>COUNTIF(C7:C8,"✔")&amp;" / 2"</f>
        <v/>
      </c>
      <c r="G7" s="85" t="inlineStr">
        <is>
          <t>Opgericht</t>
        </is>
      </c>
      <c r="H7" s="85">
        <f>COUNTIF(C7:C8,"✔")</f>
        <v/>
      </c>
      <c r="I7" s="85" t="n">
        <v>2</v>
      </c>
      <c r="J7" s="85">
        <f>IF(H7=I7,1,0)</f>
        <v/>
      </c>
      <c r="K7" s="85">
        <f>J7</f>
        <v/>
      </c>
    </row>
    <row r="8" ht="35" customHeight="1" s="86">
      <c r="B8" s="161" t="n"/>
      <c r="C8" s="241" t="inlineStr">
        <is>
          <t>✔</t>
        </is>
      </c>
      <c r="D8" s="216" t="inlineStr">
        <is>
          <t>Het is duidelijk wie wat beslist.</t>
        </is>
      </c>
      <c r="E8" s="161" t="n"/>
      <c r="G8" s="85" t="inlineStr">
        <is>
          <t>Actief</t>
        </is>
      </c>
      <c r="H8" s="85">
        <f>COUNTIF(C9:C10,"✔")</f>
        <v/>
      </c>
      <c r="I8" s="85" t="n">
        <v>2</v>
      </c>
      <c r="J8" s="85">
        <f>IF(H8=I8,1,0)</f>
        <v/>
      </c>
      <c r="K8" s="85">
        <f>J8*K7</f>
        <v/>
      </c>
    </row>
    <row r="9" ht="35" customHeight="1" s="86">
      <c r="B9" s="195" t="inlineStr">
        <is>
          <t>2. Actief</t>
        </is>
      </c>
      <c r="C9" s="235" t="inlineStr">
        <is>
          <t>✔</t>
        </is>
      </c>
      <c r="D9" s="223" t="inlineStr">
        <is>
          <t>Het Architectuurforum vergadert op een vaste, vooraf gepubliceerde cadans.</t>
        </is>
      </c>
      <c r="E9" s="196">
        <f>COUNTIF(C9:C10,"✔")&amp;" / 2"</f>
        <v/>
      </c>
      <c r="G9" s="85" t="inlineStr">
        <is>
          <t>Sturend</t>
        </is>
      </c>
      <c r="H9" s="85">
        <f>COUNTIF(C11:C12,"✔")</f>
        <v/>
      </c>
      <c r="I9" s="85" t="n">
        <v>2</v>
      </c>
      <c r="J9" s="85">
        <f>IF(H9=I9,1,0)</f>
        <v/>
      </c>
      <c r="K9" s="85">
        <f>J9*K8</f>
        <v/>
      </c>
    </row>
    <row r="10" ht="35" customHeight="1" s="86">
      <c r="B10" s="161" t="n"/>
      <c r="C10" s="242" t="inlineStr">
        <is>
          <t>✔</t>
        </is>
      </c>
      <c r="D10" s="218" t="inlineStr">
        <is>
          <t>De teams kennen de guardrails.</t>
        </is>
      </c>
      <c r="E10" s="161" t="n"/>
      <c r="G10" s="85" t="inlineStr">
        <is>
          <t>Geborgd</t>
        </is>
      </c>
      <c r="H10" s="85">
        <f>COUNTIF(C13:C14,"✔")</f>
        <v/>
      </c>
      <c r="I10" s="85" t="n">
        <v>2</v>
      </c>
      <c r="J10" s="85">
        <f>IF(H10=I10,1,0)</f>
        <v/>
      </c>
      <c r="K10" s="85">
        <f>J10*K9</f>
        <v/>
      </c>
    </row>
    <row r="11" ht="35" customHeight="1" s="86">
      <c r="B11" s="157" t="inlineStr">
        <is>
          <t>3. Sturend</t>
        </is>
      </c>
      <c r="C11" s="240" t="inlineStr">
        <is>
          <t>✔</t>
        </is>
      </c>
      <c r="D11" s="230" t="inlineStr">
        <is>
          <t>Beslissingen stromen binnen de guardrails.</t>
        </is>
      </c>
      <c r="E11" s="160">
        <f>COUNTIF(C11:C12,"✔")&amp;" / 2"</f>
        <v/>
      </c>
      <c r="G11" s="85" t="inlineStr">
        <is>
          <t>Effectief</t>
        </is>
      </c>
      <c r="H11" s="85">
        <f>COUNTIF(C15:C16,"✔")</f>
        <v/>
      </c>
      <c r="I11" s="85" t="n">
        <v>2</v>
      </c>
      <c r="J11" s="85">
        <f>IF(H11=I11,1,0)</f>
        <v/>
      </c>
      <c r="K11" s="85">
        <f>J11*K10</f>
        <v/>
      </c>
    </row>
    <row r="12" ht="35" customHeight="1" s="86">
      <c r="B12" s="161" t="n"/>
      <c r="C12" s="241" t="inlineStr">
        <is>
          <t>✔</t>
        </is>
      </c>
      <c r="D12" s="216" t="inlineStr">
        <is>
          <t>Alleen uitzonderingen worden geëscaleerd.</t>
        </is>
      </c>
      <c r="E12" s="161" t="n"/>
    </row>
    <row r="13" ht="35" customHeight="1" s="86">
      <c r="B13" s="195" t="inlineStr">
        <is>
          <t>4. Geborgd</t>
        </is>
      </c>
      <c r="C13" s="235" t="inlineStr">
        <is>
          <t>✔</t>
        </is>
      </c>
      <c r="D13" s="223" t="inlineStr">
        <is>
          <t>De feitelijke werking is vergeleken met de objectives uit Richt governance in.</t>
        </is>
      </c>
      <c r="E13" s="196">
        <f>COUNTIF(C13:C14,"✔")&amp;" / 2"</f>
        <v/>
      </c>
    </row>
    <row r="14" ht="35" customHeight="1" s="86">
      <c r="B14" s="161" t="n"/>
      <c r="C14" s="242" t="n"/>
      <c r="D14" s="218" t="inlineStr">
        <is>
          <t>De werkwijze zelf is getoetst: activiteiten en werkproducten worden gebruikt zoals bedoeld.</t>
        </is>
      </c>
      <c r="E14" s="161" t="n"/>
    </row>
    <row r="15" ht="35" customHeight="1" s="86">
      <c r="B15" s="157" t="inlineStr">
        <is>
          <t>5. Effectief</t>
        </is>
      </c>
      <c r="C15" s="240" t="n"/>
      <c r="D15" s="230" t="inlineStr">
        <is>
          <t>Governance maakt levering aantoonbaar mogelijk.</t>
        </is>
      </c>
      <c r="E15" s="160">
        <f>COUNTIF(C15:C16,"✔")&amp;" / 2"</f>
        <v/>
      </c>
    </row>
    <row r="16" ht="35" customHeight="1" s="86">
      <c r="B16" s="161" t="n"/>
      <c r="C16" s="241" t="n"/>
      <c r="D16" s="216" t="inlineStr">
        <is>
          <t>De governance én de werkwijze zelf worden continu bijgesteld en verlicht.</t>
        </is>
      </c>
      <c r="E16" s="16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2">
    <mergeCell ref="B9:B10"/>
    <mergeCell ref="E9:E10"/>
    <mergeCell ref="B13:B14"/>
    <mergeCell ref="E13:E14"/>
    <mergeCell ref="B7:B8"/>
    <mergeCell ref="B11:B12"/>
    <mergeCell ref="E7:E8"/>
    <mergeCell ref="E15:E16"/>
    <mergeCell ref="B3:E3"/>
    <mergeCell ref="E11:E12"/>
    <mergeCell ref="B2:D2"/>
    <mergeCell ref="B15:B16"/>
  </mergeCells>
  <conditionalFormatting sqref="E7:E8">
    <cfRule type="expression" rank="0" priority="2" equalAverage="0" aboveAverage="0" dxfId="3" text="" percent="0" bottom="0">
      <formula>COUNTIF($C$7:$C$8,"✔")=2</formula>
    </cfRule>
  </conditionalFormatting>
  <conditionalFormatting sqref="E9:E10">
    <cfRule type="expression" rank="0" priority="3" equalAverage="0" aboveAverage="0" dxfId="3" text="" percent="0" bottom="0">
      <formula>COUNTIF($C$9:$C$10,"✔")=2</formula>
    </cfRule>
  </conditionalFormatting>
  <conditionalFormatting sqref="E11:E12">
    <cfRule type="expression" rank="0" priority="4" equalAverage="0" aboveAverage="0" dxfId="3" text="" percent="0" bottom="0">
      <formula>COUNTIF($C$11:$C$12,"✔")=2</formula>
    </cfRule>
  </conditionalFormatting>
  <conditionalFormatting sqref="E13:E14">
    <cfRule type="expression" rank="0" priority="5" equalAverage="0" aboveAverage="0" dxfId="3" text="" percent="0" bottom="0">
      <formula>COUNTIF($C$13:$C$14,"✔")=2</formula>
    </cfRule>
  </conditionalFormatting>
  <conditionalFormatting sqref="E15:E16">
    <cfRule type="expression" rank="0" priority="6" equalAverage="0" aboveAverage="0" dxfId="3" text="" percent="0" bottom="0">
      <formula>COUNTIF($C$15:$C$16,"✔")=2</formula>
    </cfRule>
  </conditionalFormatting>
  <conditionalFormatting sqref="C7:C16">
    <cfRule type="expression" rank="0" priority="7" equalAverage="0" aboveAverage="0" dxfId="4" text="" percent="0" bottom="0">
      <formula>C7="✔"</formula>
    </cfRule>
  </conditionalFormatting>
  <dataValidations count="1">
    <dataValidation sqref="C7:C16" showDropDown="0" showInputMessage="0" showErrorMessage="0" allowBlank="1" type="list" errorStyle="stop" operator="between">
      <formula1>"✔"</formula1>
      <formula2>0</formula2>
    </dataValidation>
  </dataValidations>
  <hyperlinks>
    <hyperlink ref="B1" location="Dashboard!A1" display="← Dashboard"/>
  </hyperlinks>
  <printOptions horizontalCentered="0" verticalCentered="0" headings="0" gridLines="0" gridLinesSet="1"/>
  <pageMargins left="0.3" right="0.3" top="0.4" bottom="0.4" header="0.511811023622047" footer="0.511811023622047"/>
  <pageSetup orientation="landscape" paperSize="1" scale="100" fitToHeight="0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tabColor rgb="FF1E6B52"/>
    <outlinePr summaryBelow="1" summaryRight="1"/>
    <pageSetUpPr fitToPage="1"/>
  </sheetPr>
  <dimension ref="B1:M30"/>
  <sheetViews>
    <sheetView showFormulas="0" showGridLines="0" showRowColHeaders="1" showZeros="1" rightToLeft="0" tabSelected="0" showOutlineSymbols="1" defaultGridColor="1" view="normal" topLeftCell="A1" colorId="64" zoomScale="110" zoomScaleNormal="11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3" customWidth="1" style="85" min="1" max="1"/>
    <col width="27" customWidth="1" style="85" min="2" max="2"/>
    <col width="6" customWidth="1" style="85" min="3" max="3"/>
    <col width="95" customWidth="1" style="85" min="4" max="4"/>
    <col width="16" customWidth="1" style="85" min="5" max="5"/>
    <col hidden="1" width="13" customWidth="1" style="85" min="7" max="13"/>
  </cols>
  <sheetData>
    <row r="1" ht="15" customHeight="1" s="86">
      <c r="B1" s="118" t="inlineStr">
        <is>
          <t>← Dashboard</t>
        </is>
      </c>
      <c r="M1" s="85">
        <f>SUM(H7:H12)</f>
        <v/>
      </c>
    </row>
    <row r="2" ht="39.75" customHeight="1" s="86">
      <c r="B2" s="119" t="inlineStr">
        <is>
          <t>Uitdaging</t>
        </is>
      </c>
      <c r="E2" s="120" t="inlineStr">
        <is>
          <t>SOLUTION</t>
        </is>
      </c>
      <c r="M2" s="85">
        <f>SUM(I7:I12)</f>
        <v/>
      </c>
    </row>
    <row r="3" s="86">
      <c r="B3" s="121" t="inlineStr">
        <is>
          <t>De uitdaging is de combinatie van omstandigheden waardoor het zinvol wordt om een systeem te bouwen of aan te passen — een probleem, een kans of een verplichting.</t>
        </is>
      </c>
      <c r="M3" s="85">
        <f>SUM(K7:K12)</f>
        <v/>
      </c>
    </row>
    <row r="4" ht="13.5" customHeight="1" s="86">
      <c r="B4" s="122" t="inlineStr">
        <is>
          <t>CURRENT STATE</t>
        </is>
      </c>
      <c r="C4" s="122" t="inlineStr">
        <is>
          <t>PROGRESS</t>
        </is>
      </c>
      <c r="D4" s="122" t="inlineStr">
        <is>
          <t>STATES ACHIEVED</t>
        </is>
      </c>
      <c r="E4" s="122" t="inlineStr">
        <is>
          <t>OWNER · AREA</t>
        </is>
      </c>
      <c r="M4" s="85">
        <f>SUM(J7:J12)</f>
        <v/>
      </c>
    </row>
    <row r="5" ht="25.5" customHeight="1" s="86">
      <c r="B5" s="123">
        <f>IF(M3=0,"Not started",INDEX(G7:G12,M3))</f>
        <v/>
      </c>
      <c r="C5" s="124">
        <f>IF(M2=0,0,M1/M2)</f>
        <v/>
      </c>
      <c r="D5" s="123">
        <f>M4&amp;" / "&amp;6</f>
        <v/>
      </c>
      <c r="E5" s="125" t="inlineStr">
        <is>
          <t>Kernel · Customer</t>
        </is>
      </c>
    </row>
    <row r="6" ht="19.5" customHeight="1" s="86">
      <c r="B6" s="126" t="inlineStr">
        <is>
          <t>STATE</t>
        </is>
      </c>
      <c r="C6" s="100" t="inlineStr">
        <is>
          <t>✔</t>
        </is>
      </c>
      <c r="D6" s="126" t="inlineStr">
        <is>
          <t>CHECKLIST ITEM</t>
        </is>
      </c>
      <c r="E6" s="100" t="inlineStr">
        <is>
          <t>STATE STATUS</t>
        </is>
      </c>
    </row>
    <row r="7" ht="35" customHeight="1" s="86">
      <c r="B7" s="127" t="inlineStr">
        <is>
          <t>1. Geïdentificeerd</t>
        </is>
      </c>
      <c r="C7" s="233" t="inlineStr">
        <is>
          <t>✔</t>
        </is>
      </c>
      <c r="D7" s="220" t="inlineStr">
        <is>
          <t>Er ligt een idee om de bestaande werkwijze te verbeteren, marktaandeel te winnen, of een nieuw of vernieuwend systeem in te zetten.</t>
        </is>
      </c>
      <c r="E7" s="130">
        <f>COUNTIF(C7:C9,"✔")&amp;" / "&amp;3</f>
        <v/>
      </c>
      <c r="G7" s="85" t="inlineStr">
        <is>
          <t>Geïdentificeerd</t>
        </is>
      </c>
      <c r="H7" s="85">
        <f>COUNTIF(C7:C9,"✔")</f>
        <v/>
      </c>
      <c r="I7" s="85" t="n">
        <v>3</v>
      </c>
      <c r="J7" s="85">
        <f>IF(H7=I7,1,0)</f>
        <v/>
      </c>
      <c r="K7" s="85">
        <f>J7</f>
        <v/>
      </c>
    </row>
    <row r="8" ht="35" customHeight="1" s="86">
      <c r="C8" s="233" t="inlineStr">
        <is>
          <t>✔</t>
        </is>
      </c>
      <c r="D8" s="220" t="inlineStr">
        <is>
          <t>Minstens één stakeholder is bereid te investeren om de uitdaging en de bijbehorende waarde beter te doorgronden.</t>
        </is>
      </c>
      <c r="G8" s="85" t="inlineStr">
        <is>
          <t>Oplossing nodig</t>
        </is>
      </c>
      <c r="H8" s="85">
        <f>COUNTIF(C10:C14,"✔")</f>
        <v/>
      </c>
      <c r="I8" s="85" t="n">
        <v>5</v>
      </c>
      <c r="J8" s="85">
        <f>IF(H8=I8,1,0)</f>
        <v/>
      </c>
      <c r="K8" s="85">
        <f>J8*K7</f>
        <v/>
      </c>
    </row>
    <row r="9" ht="35" customHeight="1" s="86">
      <c r="B9" s="131" t="n"/>
      <c r="C9" s="234" t="inlineStr">
        <is>
          <t>✔</t>
        </is>
      </c>
      <c r="D9" s="208" t="inlineStr">
        <is>
          <t>Ook de overige stakeholders die deze uitdaging delen, zijn in beeld gebracht.</t>
        </is>
      </c>
      <c r="E9" s="131" t="n"/>
      <c r="G9" s="85" t="inlineStr">
        <is>
          <t>Waarde bepaald</t>
        </is>
      </c>
      <c r="H9" s="85">
        <f>COUNTIF(C15:C19,"✔")</f>
        <v/>
      </c>
      <c r="I9" s="85" t="n">
        <v>5</v>
      </c>
      <c r="J9" s="85">
        <f>IF(H9=I9,1,0)</f>
        <v/>
      </c>
      <c r="K9" s="85">
        <f>J9*K8</f>
        <v/>
      </c>
    </row>
    <row r="10" ht="35" customHeight="1" s="86">
      <c r="B10" s="185" t="inlineStr">
        <is>
          <t>2. Oplossing nodig</t>
        </is>
      </c>
      <c r="C10" s="235" t="inlineStr">
        <is>
          <t>✔</t>
        </is>
      </c>
      <c r="D10" s="223" t="inlineStr">
        <is>
          <t>De stakeholders bij zowel de uitdaging als de voorgestelde oplossing zijn in kaart gebracht.</t>
        </is>
      </c>
      <c r="E10" s="188">
        <f>COUNTIF(C10:C14,"✔")&amp;" / "&amp;5</f>
        <v/>
      </c>
      <c r="G10" s="85" t="inlineStr">
        <is>
          <t>Haalbaar</t>
        </is>
      </c>
      <c r="H10" s="85">
        <f>COUNTIF(C20:C25,"✔")</f>
        <v/>
      </c>
      <c r="I10" s="85" t="n">
        <v>6</v>
      </c>
      <c r="J10" s="85">
        <f>IF(H10=I10,1,0)</f>
        <v/>
      </c>
      <c r="K10" s="85">
        <f>J10*K9</f>
        <v/>
      </c>
    </row>
    <row r="11" ht="35" customHeight="1" s="86">
      <c r="C11" s="235" t="inlineStr">
        <is>
          <t>✔</t>
        </is>
      </c>
      <c r="D11" s="223" t="inlineStr">
        <is>
          <t>Duidelijk is welke stakeholderbehoeften aan de basis van de uitdaging liggen.</t>
        </is>
      </c>
      <c r="G11" s="85" t="inlineStr">
        <is>
          <t>Geadresseerd</t>
        </is>
      </c>
      <c r="H11" s="85">
        <f>COUNTIF(C26:C28,"✔")</f>
        <v/>
      </c>
      <c r="I11" s="85" t="n">
        <v>3</v>
      </c>
      <c r="J11" s="85">
        <f>IF(H11=I11,1,0)</f>
        <v/>
      </c>
      <c r="K11" s="85">
        <f>J11*K10</f>
        <v/>
      </c>
    </row>
    <row r="12" ht="35" customHeight="1" s="86">
      <c r="C12" s="235" t="inlineStr">
        <is>
          <t>✔</t>
        </is>
      </c>
      <c r="D12" s="223" t="inlineStr">
        <is>
          <t>Onderliggende problemen en hun oorzaken zijn opgespoord.</t>
        </is>
      </c>
      <c r="G12" s="85" t="inlineStr">
        <is>
          <t>Baten gerealiseerd</t>
        </is>
      </c>
      <c r="H12" s="85">
        <f>COUNTIF(C29:C30,"✔")</f>
        <v/>
      </c>
      <c r="I12" s="85" t="n">
        <v>2</v>
      </c>
      <c r="J12" s="85">
        <f>IF(H12=I12,1,0)</f>
        <v/>
      </c>
      <c r="K12" s="85">
        <f>J12*K11</f>
        <v/>
      </c>
    </row>
    <row r="13" ht="35" customHeight="1" s="86">
      <c r="C13" s="235" t="inlineStr">
        <is>
          <t>✔</t>
        </is>
      </c>
      <c r="D13" s="223" t="inlineStr">
        <is>
          <t>Bevestigd is dat een systeemgebaseerde oplossing daadwerkelijk nodig is.</t>
        </is>
      </c>
    </row>
    <row r="14" ht="35" customHeight="1" s="86">
      <c r="B14" s="131" t="n"/>
      <c r="C14" s="236" t="inlineStr">
        <is>
          <t>✔</t>
        </is>
      </c>
      <c r="D14" s="210" t="inlineStr">
        <is>
          <t>Er ligt minstens één voorstel voor een systeemgebaseerde oplossing.</t>
        </is>
      </c>
      <c r="E14" s="131" t="n"/>
    </row>
    <row r="15" ht="35" customHeight="1" s="86">
      <c r="B15" s="127" t="inlineStr">
        <is>
          <t>3. Waarde bepaald</t>
        </is>
      </c>
      <c r="C15" s="233" t="inlineStr">
        <is>
          <t>✔</t>
        </is>
      </c>
      <c r="D15" s="220" t="inlineStr">
        <is>
          <t>De waarde die het aanpakken van de uitdaging oplevert, is in cijfers uitgedrukt, hetzij absoluut, hetzij als rendement of besparing per periode.</t>
        </is>
      </c>
      <c r="E15" s="130">
        <f>COUNTIF(C15:C19,"✔")&amp;" / "&amp;5</f>
        <v/>
      </c>
    </row>
    <row r="16" ht="35" customHeight="1" s="86">
      <c r="C16" s="233" t="inlineStr">
        <is>
          <t>✔</t>
        </is>
      </c>
      <c r="D16" s="220" t="inlineStr">
        <is>
          <t>Helder is welk effect de oplossing heeft op de stakeholders.</t>
        </is>
      </c>
    </row>
    <row r="17" ht="35" customHeight="1" s="86">
      <c r="C17" s="233" t="inlineStr">
        <is>
          <t>✔</t>
        </is>
      </c>
      <c r="D17" s="220" t="inlineStr">
        <is>
          <t>Duidelijk is welke waarde het systeem biedt aan de stakeholders die het financieren en gebruiken.</t>
        </is>
      </c>
    </row>
    <row r="18" ht="35" customHeight="1" s="86">
      <c r="C18" s="233" t="inlineStr">
        <is>
          <t>✔</t>
        </is>
      </c>
      <c r="D18" s="220" t="inlineStr">
        <is>
          <t>Vastligt waaraan wordt afgemeten of de uitrol van het systeem geslaagd is.</t>
        </is>
      </c>
    </row>
    <row r="19" ht="35" customHeight="1" s="86">
      <c r="B19" s="131" t="n"/>
      <c r="C19" s="234" t="inlineStr">
        <is>
          <t>✔</t>
        </is>
      </c>
      <c r="D19" s="208" t="inlineStr">
        <is>
          <t>De gewenste uitkomsten van de oplossing zijn helder en meetbaar gemaakt.</t>
        </is>
      </c>
      <c r="E19" s="131" t="n"/>
    </row>
    <row r="20" ht="35" customHeight="1" s="86">
      <c r="B20" s="185" t="inlineStr">
        <is>
          <t>4. Haalbaar</t>
        </is>
      </c>
      <c r="C20" s="235" t="inlineStr">
        <is>
          <t>✔</t>
        </is>
      </c>
      <c r="D20" s="223" t="inlineStr">
        <is>
          <t>Er ligt een schets van een oplossing.</t>
        </is>
      </c>
      <c r="E20" s="188">
        <f>COUNTIF(C20:C25,"✔")&amp;" / "&amp;6</f>
        <v/>
      </c>
    </row>
    <row r="21" ht="35" customHeight="1" s="86">
      <c r="C21" s="235" t="inlineStr">
        <is>
          <t>✔</t>
        </is>
      </c>
      <c r="D21" s="223" t="inlineStr">
        <is>
          <t>Alles wijst erop dat de oplossing binnen de gestelde grenzen te bouwen en uit te rollen is.</t>
        </is>
      </c>
    </row>
    <row r="22" ht="35" customHeight="1" s="86">
      <c r="C22" s="235" t="inlineStr">
        <is>
          <t>✔</t>
        </is>
      </c>
      <c r="D22" s="223" t="inlineStr">
        <is>
          <t>De risico's die aan de oplossing kleven, zijn te overzien en te beheersen.</t>
        </is>
      </c>
    </row>
    <row r="23" ht="35" customHeight="1" s="86">
      <c r="C23" s="235" t="inlineStr">
        <is>
          <t>✔</t>
        </is>
      </c>
      <c r="D23" s="223" t="inlineStr">
        <is>
          <t>De oplossing kost naar schatting minder dan ze naar verwachting oplevert.</t>
        </is>
      </c>
    </row>
    <row r="24" ht="35" customHeight="1" s="86">
      <c r="C24" s="235" t="inlineStr">
        <is>
          <t>✔</t>
        </is>
      </c>
      <c r="D24" s="223" t="inlineStr">
        <is>
          <t>Ieder teamlid snapt waarom er een systeemgebaseerde oplossing wordt gebouwd.</t>
        </is>
      </c>
    </row>
    <row r="25" ht="35" customHeight="1" s="86">
      <c r="B25" s="131" t="n"/>
      <c r="C25" s="236" t="inlineStr">
        <is>
          <t>✔</t>
        </is>
      </c>
      <c r="D25" s="210" t="inlineStr">
        <is>
          <t>Vaststaat dat het de moeite waard is om deze uitdaging aan te gaan.</t>
        </is>
      </c>
      <c r="E25" s="131" t="n"/>
    </row>
    <row r="26" ht="35" customHeight="1" s="86">
      <c r="B26" s="127" t="inlineStr">
        <is>
          <t>5. Geadresseerd</t>
        </is>
      </c>
      <c r="C26" s="233" t="inlineStr">
        <is>
          <t>✔</t>
        </is>
      </c>
      <c r="D26" s="220" t="inlineStr">
        <is>
          <t>Er is een bruikbaar systeem opgeleverd waarmee overtuigend wordt aangetoond dat de uitdaging wordt aangepakt.</t>
        </is>
      </c>
      <c r="E26" s="130">
        <f>COUNTIF(C26:C28,"✔")&amp;" / "&amp;3</f>
        <v/>
      </c>
    </row>
    <row r="27" ht="35" customHeight="1" s="86">
      <c r="C27" s="233" t="inlineStr">
        <is>
          <t>✔</t>
        </is>
      </c>
      <c r="D27" s="220" t="inlineStr">
        <is>
          <t>De stakeholders vinden het de moeite waard om de beschikbare oplossing daadwerkelijk uit te rollen.</t>
        </is>
      </c>
    </row>
    <row r="28" ht="35" customHeight="1" s="86">
      <c r="B28" s="131" t="n"/>
      <c r="C28" s="234" t="inlineStr">
        <is>
          <t>✔</t>
        </is>
      </c>
      <c r="D28" s="208" t="inlineStr">
        <is>
          <t>De stakeholders zijn ervan overtuigd dat de opgeleverde oplossing de uitdaging daadwerkelijk aanpakt.</t>
        </is>
      </c>
      <c r="E28" s="131" t="n"/>
    </row>
    <row r="29" ht="35" customHeight="1" s="86">
      <c r="B29" s="185" t="inlineStr">
        <is>
          <t>6. Baten gerealiseerd</t>
        </is>
      </c>
      <c r="C29" s="235" t="inlineStr">
        <is>
          <t>✔</t>
        </is>
      </c>
      <c r="D29" s="223" t="inlineStr">
        <is>
          <t>De stakeholders plukken inmiddels de eerste vruchten van de oplossing.</t>
        </is>
      </c>
      <c r="E29" s="188">
        <f>COUNTIF(C29:C30,"✔")&amp;" / "&amp;2</f>
        <v/>
      </c>
    </row>
    <row r="30" ht="35" customHeight="1" s="86">
      <c r="B30" s="131" t="n"/>
      <c r="C30" s="236" t="inlineStr">
        <is>
          <t>✔</t>
        </is>
      </c>
      <c r="D30" s="210" t="inlineStr">
        <is>
          <t>Het rendement op de investering is minimaal zo hoog als vooraf verwacht.</t>
        </is>
      </c>
      <c r="E30" s="13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4">
    <mergeCell ref="B10:B14"/>
    <mergeCell ref="E10:E14"/>
    <mergeCell ref="E7:E9"/>
    <mergeCell ref="E20:E25"/>
    <mergeCell ref="E15:E19"/>
    <mergeCell ref="B26:B28"/>
    <mergeCell ref="E29:E30"/>
    <mergeCell ref="B20:B25"/>
    <mergeCell ref="B7:B9"/>
    <mergeCell ref="B3:E3"/>
    <mergeCell ref="B29:B30"/>
    <mergeCell ref="B15:B19"/>
    <mergeCell ref="B2:D2"/>
    <mergeCell ref="E26:E28"/>
  </mergeCells>
  <conditionalFormatting sqref="E7:E9">
    <cfRule type="expression" priority="1" dxfId="3">
      <formula>COUNTIF($C$7:$C$9,"✔")=3</formula>
    </cfRule>
  </conditionalFormatting>
  <conditionalFormatting sqref="E10:E14">
    <cfRule type="expression" priority="2" dxfId="3">
      <formula>COUNTIF($C$10:$C$14,"✔")=5</formula>
    </cfRule>
  </conditionalFormatting>
  <conditionalFormatting sqref="E15:E19">
    <cfRule type="expression" priority="3" dxfId="3">
      <formula>COUNTIF($C$15:$C$19,"✔")=5</formula>
    </cfRule>
  </conditionalFormatting>
  <conditionalFormatting sqref="E20:E25">
    <cfRule type="expression" priority="4" dxfId="3">
      <formula>COUNTIF($C$20:$C$25,"✔")=6</formula>
    </cfRule>
  </conditionalFormatting>
  <conditionalFormatting sqref="E26:E28">
    <cfRule type="expression" priority="5" dxfId="3">
      <formula>COUNTIF($C$26:$C$28,"✔")=3</formula>
    </cfRule>
  </conditionalFormatting>
  <conditionalFormatting sqref="E29:E30">
    <cfRule type="expression" priority="6" dxfId="3">
      <formula>COUNTIF($C$29:$C$30,"✔")=2</formula>
    </cfRule>
  </conditionalFormatting>
  <conditionalFormatting sqref="C7:C30">
    <cfRule type="expression" priority="7" dxfId="4">
      <formula>C7="✔"</formula>
    </cfRule>
  </conditionalFormatting>
  <dataValidations count="1">
    <dataValidation sqref="C7:C29" showDropDown="0" showInputMessage="0" showErrorMessage="0" allowBlank="1" type="list" errorStyle="stop" operator="between">
      <formula1>"✔"</formula1>
      <formula2>0</formula2>
    </dataValidation>
  </dataValidations>
  <hyperlinks>
    <hyperlink ref="B1" location="Dashboard!A1" display="← Dashboard"/>
  </hyperlinks>
  <printOptions horizontalCentered="0" verticalCentered="0" headings="0" gridLines="0" gridLinesSet="1"/>
  <pageMargins left="0.3" right="0.3" top="0.4" bottom="0.4" header="0.511811023622047" footer="0.511811023622047"/>
  <pageSetup orientation="landscape" paperSize="1" scale="100" fitToHeight="0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tabColor rgb="FF1E6B52"/>
    <outlinePr summaryBelow="1" summaryRight="1"/>
    <pageSetUpPr fitToPage="1"/>
  </sheetPr>
  <dimension ref="B1:M25"/>
  <sheetViews>
    <sheetView showFormulas="0" showGridLines="0" showRowColHeaders="1" showZeros="1" rightToLeft="0" tabSelected="0" showOutlineSymbols="1" defaultGridColor="1" view="normal" topLeftCell="A1" colorId="64" zoomScale="110" zoomScaleNormal="11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3" customWidth="1" style="85" min="1" max="1"/>
    <col width="27" customWidth="1" style="85" min="2" max="2"/>
    <col width="6" customWidth="1" style="85" min="3" max="3"/>
    <col width="95" customWidth="1" style="85" min="4" max="4"/>
    <col width="16" customWidth="1" style="85" min="5" max="5"/>
    <col hidden="1" width="13" customWidth="1" style="85" min="7" max="13"/>
  </cols>
  <sheetData>
    <row r="1" ht="15" customHeight="1" s="86">
      <c r="B1" s="118" t="inlineStr">
        <is>
          <t>← Dashboard</t>
        </is>
      </c>
      <c r="M1" s="85">
        <f>SUM(H7:H12)</f>
        <v/>
      </c>
    </row>
    <row r="2" ht="39.75" customHeight="1" s="86">
      <c r="B2" s="119" t="inlineStr">
        <is>
          <t>Stakeholders</t>
        </is>
      </c>
      <c r="E2" s="120" t="inlineStr">
        <is>
          <t>SOLUTION</t>
        </is>
      </c>
      <c r="M2" s="85">
        <f>SUM(I7:I12)</f>
        <v/>
      </c>
    </row>
    <row r="3" s="86">
      <c r="B3" s="121" t="inlineStr">
        <is>
          <t>Stakeholders zijn de mensen, groepen en organisaties met invloed op het systeem — of die er zelf de gevolgen van ondervinden.</t>
        </is>
      </c>
      <c r="M3" s="85">
        <f>SUM(K7:K12)</f>
        <v/>
      </c>
    </row>
    <row r="4" ht="13.5" customHeight="1" s="86">
      <c r="B4" s="122" t="inlineStr">
        <is>
          <t>CURRENT STATE</t>
        </is>
      </c>
      <c r="C4" s="122" t="inlineStr">
        <is>
          <t>PROGRESS</t>
        </is>
      </c>
      <c r="D4" s="122" t="inlineStr">
        <is>
          <t>STATES ACHIEVED</t>
        </is>
      </c>
      <c r="E4" s="122" t="inlineStr">
        <is>
          <t>OWNER · AREA</t>
        </is>
      </c>
      <c r="M4" s="85">
        <f>SUM(J7:J12)</f>
        <v/>
      </c>
    </row>
    <row r="5" ht="25.5" customHeight="1" s="86">
      <c r="B5" s="123">
        <f>IF(M3=0,"Not started",INDEX(G7:G12,M3))</f>
        <v/>
      </c>
      <c r="C5" s="124">
        <f>IF(M2=0,0,M1/M2)</f>
        <v/>
      </c>
      <c r="D5" s="123">
        <f>M4&amp;" / "&amp;6</f>
        <v/>
      </c>
      <c r="E5" s="125" t="inlineStr">
        <is>
          <t>Kernel · Customer</t>
        </is>
      </c>
    </row>
    <row r="6" ht="19.5" customHeight="1" s="86">
      <c r="B6" s="126" t="inlineStr">
        <is>
          <t>STATE</t>
        </is>
      </c>
      <c r="C6" s="100" t="inlineStr">
        <is>
          <t>✔</t>
        </is>
      </c>
      <c r="D6" s="126" t="inlineStr">
        <is>
          <t>CHECKLIST ITEM</t>
        </is>
      </c>
      <c r="E6" s="100" t="inlineStr">
        <is>
          <t>STATE STATUS</t>
        </is>
      </c>
    </row>
    <row r="7" ht="35" customHeight="1" s="86">
      <c r="B7" s="127" t="inlineStr">
        <is>
          <t>1. Herkend</t>
        </is>
      </c>
      <c r="C7" s="233" t="inlineStr">
        <is>
          <t>✔</t>
        </is>
      </c>
      <c r="D7" s="220" t="inlineStr">
        <is>
          <t>Alle groepen die door de ontwikkeling en het gebruik van het systeem worden geraakt, zijn in kaart gebracht.</t>
        </is>
      </c>
      <c r="E7" s="130">
        <f>COUNTIF(C7:C9,"✔")&amp;" / "&amp;3</f>
        <v/>
      </c>
      <c r="G7" s="85" t="inlineStr">
        <is>
          <t>Herkend</t>
        </is>
      </c>
      <c r="H7" s="85">
        <f>COUNTIF(C7:C9,"✔")</f>
        <v/>
      </c>
      <c r="I7" s="85" t="n">
        <v>3</v>
      </c>
      <c r="J7" s="85">
        <f>IF(H7=I7,1,0)</f>
        <v/>
      </c>
      <c r="K7" s="85">
        <f>J7</f>
        <v/>
      </c>
    </row>
    <row r="8" ht="35" customHeight="1" s="86">
      <c r="C8" s="233" t="inlineStr">
        <is>
          <t>✔</t>
        </is>
      </c>
      <c r="D8" s="220" t="inlineStr">
        <is>
          <t>Vastgesteld is welke stakeholdergroepen vertegenwoordiging krijgen — in elk geval de financiers, gebruikers, ondersteuners en beheerders van het systeem.</t>
        </is>
      </c>
      <c r="G8" s="85" t="inlineStr">
        <is>
          <t>Vertegenwoordigd</t>
        </is>
      </c>
      <c r="H8" s="85">
        <f>COUNTIF(C10:C13,"✔")</f>
        <v/>
      </c>
      <c r="I8" s="85" t="n">
        <v>4</v>
      </c>
      <c r="J8" s="85">
        <f>IF(H8=I8,1,0)</f>
        <v/>
      </c>
      <c r="K8" s="85">
        <f>J8*K7</f>
        <v/>
      </c>
    </row>
    <row r="9" ht="35" customHeight="1" s="86">
      <c r="B9" s="131" t="n"/>
      <c r="C9" s="234" t="inlineStr">
        <is>
          <t>✔</t>
        </is>
      </c>
      <c r="D9" s="208" t="inlineStr">
        <is>
          <t>Vastgelegd is waar de stakeholdervertegenwoordigers verantwoordelijk voor zijn.</t>
        </is>
      </c>
      <c r="E9" s="131" t="n"/>
      <c r="G9" s="85" t="inlineStr">
        <is>
          <t>Betrokken</t>
        </is>
      </c>
      <c r="H9" s="85">
        <f>COUNTIF(C14:C16,"✔")</f>
        <v/>
      </c>
      <c r="I9" s="85" t="n">
        <v>3</v>
      </c>
      <c r="J9" s="85">
        <f>IF(H9=I9,1,0)</f>
        <v/>
      </c>
      <c r="K9" s="85">
        <f>J9*K8</f>
        <v/>
      </c>
    </row>
    <row r="10" ht="35" customHeight="1" s="86">
      <c r="B10" s="185" t="inlineStr">
        <is>
          <t>2. Vertegenwoordigd</t>
        </is>
      </c>
      <c r="C10" s="235" t="inlineStr">
        <is>
          <t>✔</t>
        </is>
      </c>
      <c r="D10" s="223" t="inlineStr">
        <is>
          <t>De stakeholdervertegenwoordigers hebben ingestemd met de rol die zij op zich nemen.</t>
        </is>
      </c>
      <c r="E10" s="188">
        <f>COUNTIF(C10:C13,"✔")&amp;" / "&amp;4</f>
        <v/>
      </c>
      <c r="G10" s="85" t="inlineStr">
        <is>
          <t>Eensgezind</t>
        </is>
      </c>
      <c r="H10" s="85">
        <f>COUNTIF(C17:C21,"✔")</f>
        <v/>
      </c>
      <c r="I10" s="85" t="n">
        <v>5</v>
      </c>
      <c r="J10" s="85">
        <f>IF(H10=I10,1,0)</f>
        <v/>
      </c>
      <c r="K10" s="85">
        <f>J10*K9</f>
        <v/>
      </c>
    </row>
    <row r="11" ht="35" customHeight="1" s="86">
      <c r="C11" s="235" t="inlineStr">
        <is>
          <t>✔</t>
        </is>
      </c>
      <c r="D11" s="223" t="inlineStr">
        <is>
          <t>De stakeholdervertegenwoordigers hebben mandaat om hun taken uit te voeren.</t>
        </is>
      </c>
      <c r="G11" s="85" t="inlineStr">
        <is>
          <t>Voldoende voor uitrol</t>
        </is>
      </c>
      <c r="H11" s="85">
        <f>COUNTIF(C22:C23,"✔")</f>
        <v/>
      </c>
      <c r="I11" s="85" t="n">
        <v>2</v>
      </c>
      <c r="J11" s="85">
        <f>IF(H11=I11,1,0)</f>
        <v/>
      </c>
      <c r="K11" s="85">
        <f>J11*K10</f>
        <v/>
      </c>
    </row>
    <row r="12" ht="35" customHeight="1" s="86">
      <c r="C12" s="235" t="inlineStr">
        <is>
          <t>✔</t>
        </is>
      </c>
      <c r="D12" s="223" t="inlineStr">
        <is>
          <t>Vastgelegd is hoe de stakeholdervertegenwoordigers onderling samenwerken.</t>
        </is>
      </c>
      <c r="G12" s="85" t="inlineStr">
        <is>
          <t>Voldoende in gebruik</t>
        </is>
      </c>
      <c r="H12" s="85">
        <f>COUNTIF(C24:C25,"✔")</f>
        <v/>
      </c>
      <c r="I12" s="85" t="n">
        <v>2</v>
      </c>
      <c r="J12" s="85">
        <f>IF(H12=I12,1,0)</f>
        <v/>
      </c>
      <c r="K12" s="85">
        <f>J12*K11</f>
        <v/>
      </c>
    </row>
    <row r="13" ht="35" customHeight="1" s="86">
      <c r="B13" s="131" t="n"/>
      <c r="C13" s="236" t="inlineStr">
        <is>
          <t>✔</t>
        </is>
      </c>
      <c r="D13" s="210" t="inlineStr">
        <is>
          <t>De stakeholdervertegenwoordigers staan achter de werkwijze van het team en respecteren die.</t>
        </is>
      </c>
      <c r="E13" s="131" t="n"/>
    </row>
    <row r="14" ht="35" customHeight="1" s="86">
      <c r="B14" s="127" t="inlineStr">
        <is>
          <t>3. Betrokken</t>
        </is>
      </c>
      <c r="C14" s="233" t="inlineStr">
        <is>
          <t>✔</t>
        </is>
      </c>
      <c r="D14" s="220" t="inlineStr">
        <is>
          <t>De stakeholdervertegenwoordigers helpen het team, passend bij hun rol.</t>
        </is>
      </c>
      <c r="E14" s="130">
        <f>COUNTIF(C14:C16,"✔")&amp;" / "&amp;3</f>
        <v/>
      </c>
    </row>
    <row r="15" ht="35" customHeight="1" s="86">
      <c r="C15" s="233" t="inlineStr">
        <is>
          <t>✔</t>
        </is>
      </c>
      <c r="D15" s="220" t="inlineStr">
        <is>
          <t>De stakeholdervertegenwoordigers leveren op tijd feedback en denken mee in de besluitvorming.</t>
        </is>
      </c>
    </row>
    <row r="16" ht="35" customHeight="1" s="86">
      <c r="B16" s="131" t="n"/>
      <c r="C16" s="234" t="inlineStr">
        <is>
          <t>✔</t>
        </is>
      </c>
      <c r="D16" s="208" t="inlineStr">
        <is>
          <t>Relevante wijzigingen worden door de stakeholdervertegenwoordigers direct teruggekoppeld naar hun achterban.</t>
        </is>
      </c>
      <c r="E16" s="131" t="n"/>
    </row>
    <row r="17" ht="35" customHeight="1" s="86">
      <c r="B17" s="185" t="inlineStr">
        <is>
          <t>4. Eensgezind</t>
        </is>
      </c>
      <c r="C17" s="235" t="inlineStr">
        <is>
          <t>✔</t>
        </is>
      </c>
      <c r="D17" s="223" t="inlineStr">
        <is>
          <t>De stakeholdervertegenwoordigers hebben afgesproken wat zij minimaal verwachten van de eerstvolgende uitrol.</t>
        </is>
      </c>
      <c r="E17" s="188">
        <f>COUNTIF(C17:C21,"✔")&amp;" / "&amp;5</f>
        <v/>
      </c>
    </row>
    <row r="18" ht="35" customHeight="1" s="86">
      <c r="C18" s="235" t="inlineStr">
        <is>
          <t>✔</t>
        </is>
      </c>
      <c r="D18" s="223" t="inlineStr">
        <is>
          <t>De stakeholdervertegenwoordigers zijn tevreden over hoe zij bij het werk worden betrokken.</t>
        </is>
      </c>
    </row>
    <row r="19" ht="35" customHeight="1" s="86">
      <c r="C19" s="235" t="inlineStr">
        <is>
          <t>✔</t>
        </is>
      </c>
      <c r="D19" s="223" t="inlineStr">
        <is>
          <t>De stakeholdervertegenwoordigers ervaren dat het team hun inbreng serieus en respectvol behandelt.</t>
        </is>
      </c>
    </row>
    <row r="20" ht="35" customHeight="1" s="86">
      <c r="C20" s="235" t="inlineStr">
        <is>
          <t>✔</t>
        </is>
      </c>
      <c r="D20" s="223" t="inlineStr">
        <is>
          <t>De teamleden ervaren dat de stakeholdervertegenwoordigers hun inbreng serieus en respectvol behandelen.</t>
        </is>
      </c>
    </row>
    <row r="21" ht="35" customHeight="1" s="86">
      <c r="B21" s="131" t="n"/>
      <c r="C21" s="236" t="inlineStr">
        <is>
          <t>✔</t>
        </is>
      </c>
      <c r="D21" s="210" t="inlineStr">
        <is>
          <t>De stakeholdervertegenwoordigers kunnen zich vinden in de manier waarop hun uiteenlopende belangen worden afgewogen tot een duidelijke koers voor het team.</t>
        </is>
      </c>
      <c r="E21" s="131" t="n"/>
    </row>
    <row r="22" ht="35" customHeight="1" s="86">
      <c r="B22" s="127" t="inlineStr">
        <is>
          <t>5. Voldoende voor uitrol</t>
        </is>
      </c>
      <c r="C22" s="233" t="inlineStr">
        <is>
          <t>✔</t>
        </is>
      </c>
      <c r="D22" s="220" t="inlineStr">
        <is>
          <t>De stakeholdervertegenwoordigers becommentariëren het systeem vanuit het oogpunt van hun achterban.</t>
        </is>
      </c>
      <c r="E22" s="130">
        <f>COUNTIF(C22:C23,"✔")&amp;" / "&amp;2</f>
        <v/>
      </c>
    </row>
    <row r="23" ht="35" customHeight="1" s="86">
      <c r="B23" s="131" t="n"/>
      <c r="C23" s="234" t="inlineStr">
        <is>
          <t>✔</t>
        </is>
      </c>
      <c r="D23" s="208" t="inlineStr">
        <is>
          <t>De stakeholdervertegenwoordigers bevestigen groen licht te geven voor uitrol van het systeem.</t>
        </is>
      </c>
      <c r="E23" s="131" t="n"/>
    </row>
    <row r="24" ht="35" customHeight="1" s="86">
      <c r="B24" s="185" t="inlineStr">
        <is>
          <t>6. Voldoende in gebruik</t>
        </is>
      </c>
      <c r="C24" s="235" t="inlineStr">
        <is>
          <t>✔</t>
        </is>
      </c>
      <c r="D24" s="223" t="inlineStr">
        <is>
          <t>Stakeholders werken met het nieuwe systeem en delen hun ervaringen.</t>
        </is>
      </c>
      <c r="E24" s="188">
        <f>COUNTIF(C24:C25,"✔")&amp;" / "&amp;2</f>
        <v/>
      </c>
    </row>
    <row r="25" ht="35" customHeight="1" s="86">
      <c r="B25" s="131" t="n"/>
      <c r="C25" s="236" t="inlineStr">
        <is>
          <t>✔</t>
        </is>
      </c>
      <c r="D25" s="210" t="inlineStr">
        <is>
          <t>De stakeholders bevestigen dat het nieuwe systeem waarmaakt wat zij ervan verwachtten.</t>
        </is>
      </c>
      <c r="E25" s="13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4">
    <mergeCell ref="E17:E21"/>
    <mergeCell ref="E7:E9"/>
    <mergeCell ref="B17:B21"/>
    <mergeCell ref="B22:B23"/>
    <mergeCell ref="E22:E23"/>
    <mergeCell ref="B14:B16"/>
    <mergeCell ref="E14:E16"/>
    <mergeCell ref="B7:B9"/>
    <mergeCell ref="B3:E3"/>
    <mergeCell ref="B10:B13"/>
    <mergeCell ref="E24:E25"/>
    <mergeCell ref="B24:B25"/>
    <mergeCell ref="B2:D2"/>
    <mergeCell ref="E10:E13"/>
  </mergeCells>
  <conditionalFormatting sqref="E7:E9">
    <cfRule type="expression" priority="1" dxfId="3">
      <formula>COUNTIF($C$7:$C$9,"✔")=3</formula>
    </cfRule>
  </conditionalFormatting>
  <conditionalFormatting sqref="E10:E13">
    <cfRule type="expression" priority="2" dxfId="3">
      <formula>COUNTIF($C$10:$C$13,"✔")=4</formula>
    </cfRule>
  </conditionalFormatting>
  <conditionalFormatting sqref="E14:E16">
    <cfRule type="expression" priority="3" dxfId="3">
      <formula>COUNTIF($C$14:$C$16,"✔")=3</formula>
    </cfRule>
  </conditionalFormatting>
  <conditionalFormatting sqref="E17:E21">
    <cfRule type="expression" priority="4" dxfId="3">
      <formula>COUNTIF($C$17:$C$21,"✔")=5</formula>
    </cfRule>
  </conditionalFormatting>
  <conditionalFormatting sqref="E22:E23">
    <cfRule type="expression" priority="5" dxfId="3">
      <formula>COUNTIF($C$22:$C$23,"✔")=2</formula>
    </cfRule>
  </conditionalFormatting>
  <conditionalFormatting sqref="E24:E25">
    <cfRule type="expression" priority="6" dxfId="3">
      <formula>COUNTIF($C$24:$C$25,"✔")=2</formula>
    </cfRule>
  </conditionalFormatting>
  <conditionalFormatting sqref="C7:C25">
    <cfRule type="expression" priority="7" dxfId="4">
      <formula>C7="✔"</formula>
    </cfRule>
  </conditionalFormatting>
  <dataValidations count="1">
    <dataValidation sqref="C7:C25" showDropDown="0" showInputMessage="0" showErrorMessage="0" allowBlank="1" type="list" errorStyle="stop" operator="between">
      <formula1>"✔"</formula1>
      <formula2>0</formula2>
    </dataValidation>
  </dataValidations>
  <hyperlinks>
    <hyperlink ref="B1" location="Dashboard!A1" display="← Dashboard"/>
  </hyperlinks>
  <printOptions horizontalCentered="0" verticalCentered="0" headings="0" gridLines="0" gridLinesSet="1"/>
  <pageMargins left="0.3" right="0.3" top="0.4" bottom="0.4" header="0.511811023622047" footer="0.511811023622047"/>
  <pageSetup orientation="landscape" paperSize="1" scale="100" fitToHeight="0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tabColor rgb="FF1E6B52"/>
    <outlinePr summaryBelow="1" summaryRight="1"/>
    <pageSetUpPr fitToPage="1"/>
  </sheetPr>
  <dimension ref="B1:M12"/>
  <sheetViews>
    <sheetView showFormulas="0" showGridLines="0" showRowColHeaders="1" showZeros="1" rightToLeft="0" tabSelected="0" showOutlineSymbols="1" defaultGridColor="1" view="normal" topLeftCell="A1" colorId="64" zoomScale="110" zoomScaleNormal="11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3" customWidth="1" style="85" min="1" max="1"/>
    <col width="27" customWidth="1" style="85" min="2" max="2"/>
    <col width="6" customWidth="1" style="85" min="3" max="3"/>
    <col width="95" customWidth="1" style="85" min="4" max="4"/>
    <col width="16" customWidth="1" style="85" min="5" max="5"/>
    <col hidden="1" width="13" customWidth="1" style="85" min="7" max="13"/>
  </cols>
  <sheetData>
    <row r="1" ht="15" customHeight="1" s="86">
      <c r="B1" s="118" t="inlineStr">
        <is>
          <t>← Dashboard</t>
        </is>
      </c>
      <c r="M1" s="85">
        <f>SUM(H7:H9)</f>
        <v/>
      </c>
    </row>
    <row r="2" ht="39.75" customHeight="1" s="86">
      <c r="B2" s="119" t="inlineStr">
        <is>
          <t>Paved Road</t>
        </is>
      </c>
      <c r="E2" s="120" t="inlineStr">
        <is>
          <t>ENTERPRISE</t>
        </is>
      </c>
      <c r="M2" s="85">
        <f>SUM(I7:I9)</f>
        <v/>
      </c>
    </row>
    <row r="3" s="86">
      <c r="B3" s="121" t="inlineStr">
        <is>
          <t>The reusable service chassis of approved products, patterns and standards that makes the compliant choice the easy one.</t>
        </is>
      </c>
      <c r="M3" s="85">
        <f>SUM(K7:K9)</f>
        <v/>
      </c>
    </row>
    <row r="4" ht="13.5" customHeight="1" s="86">
      <c r="B4" s="122" t="inlineStr">
        <is>
          <t>CURRENT STATE</t>
        </is>
      </c>
      <c r="C4" s="122" t="inlineStr">
        <is>
          <t>PROGRESS</t>
        </is>
      </c>
      <c r="D4" s="122" t="inlineStr">
        <is>
          <t>STATES ACHIEVED</t>
        </is>
      </c>
      <c r="E4" s="122" t="inlineStr">
        <is>
          <t>OWNER · AREA</t>
        </is>
      </c>
      <c r="M4" s="85">
        <f>SUM(J7:J9)</f>
        <v/>
      </c>
    </row>
    <row r="5" ht="25.5" customHeight="1" s="86">
      <c r="B5" s="182">
        <f>IF(M3=0,"Not started",INDEX(G7:G9,M3))</f>
        <v/>
      </c>
      <c r="C5" s="183">
        <f>IF(M2=0,0,M1/M2)</f>
        <v/>
      </c>
      <c r="D5" s="182">
        <f>M4&amp;" / "&amp;3</f>
        <v/>
      </c>
      <c r="E5" s="184" t="inlineStr">
        <is>
          <t>Enterprise architectuur · Customer</t>
        </is>
      </c>
    </row>
    <row r="6" ht="19.5" customHeight="1" s="86">
      <c r="B6" s="126" t="inlineStr">
        <is>
          <t>STATE</t>
        </is>
      </c>
      <c r="C6" s="100" t="inlineStr">
        <is>
          <t>✔</t>
        </is>
      </c>
      <c r="D6" s="126" t="inlineStr">
        <is>
          <t>CHECKLIST ITEM</t>
        </is>
      </c>
      <c r="E6" s="100" t="inlineStr">
        <is>
          <t>STATE STATUS</t>
        </is>
      </c>
    </row>
    <row r="7" ht="35" customHeight="1" s="86">
      <c r="B7" s="127" t="inlineStr">
        <is>
          <t>1. Vastgesteld</t>
        </is>
      </c>
      <c r="C7" s="233" t="inlineStr">
        <is>
          <t>✔</t>
        </is>
      </c>
      <c r="D7" s="220" t="inlineStr">
        <is>
          <t>Een coherent service-chassis van goedgekeurde producten, patronen en standaarden is gepubliceerd.</t>
        </is>
      </c>
      <c r="E7" s="130">
        <f>COUNTIF(C7:C8,"✔")&amp;" / 2"</f>
        <v/>
      </c>
      <c r="G7" s="85" t="inlineStr">
        <is>
          <t>Vastgesteld</t>
        </is>
      </c>
      <c r="H7" s="85">
        <f>COUNTIF(C7:C8,"✔")</f>
        <v/>
      </c>
      <c r="I7" s="85" t="n">
        <v>2</v>
      </c>
      <c r="J7" s="85">
        <f>IF(H7=I7,1,0)</f>
        <v/>
      </c>
      <c r="K7" s="85">
        <f>J7</f>
        <v/>
      </c>
    </row>
    <row r="8" ht="35" customHeight="1" s="86">
      <c r="B8" s="131" t="n"/>
      <c r="C8" s="234" t="inlineStr">
        <is>
          <t>✔</t>
        </is>
      </c>
      <c r="D8" s="208" t="inlineStr">
        <is>
          <t>De goedgekeurde route is zelfbedienbaar.</t>
        </is>
      </c>
      <c r="E8" s="131" t="n"/>
      <c r="G8" s="85" t="inlineStr">
        <is>
          <t>Toegepast</t>
        </is>
      </c>
      <c r="H8" s="85">
        <f>COUNTIF(C9:C10,"✔")</f>
        <v/>
      </c>
      <c r="I8" s="85" t="n">
        <v>2</v>
      </c>
      <c r="J8" s="85">
        <f>IF(H8=I8,1,0)</f>
        <v/>
      </c>
      <c r="K8" s="85">
        <f>J8*K7</f>
        <v/>
      </c>
    </row>
    <row r="9" ht="35" customHeight="1" s="86">
      <c r="B9" s="185" t="inlineStr">
        <is>
          <t>2. Toegepast</t>
        </is>
      </c>
      <c r="C9" s="235" t="inlineStr">
        <is>
          <t>✔</t>
        </is>
      </c>
      <c r="D9" s="223" t="inlineStr">
        <is>
          <t>Teams bouwen standaard op de goedgekeurde route.</t>
        </is>
      </c>
      <c r="E9" s="188">
        <f>COUNTIF(C9:C10,"✔")&amp;" / 2"</f>
        <v/>
      </c>
      <c r="G9" s="85" t="inlineStr">
        <is>
          <t>Evoluerend</t>
        </is>
      </c>
      <c r="H9" s="85">
        <f>COUNTIF(C11:C12,"✔")</f>
        <v/>
      </c>
      <c r="I9" s="85" t="n">
        <v>2</v>
      </c>
      <c r="J9" s="85">
        <f>IF(H9=I9,1,0)</f>
        <v/>
      </c>
      <c r="K9" s="85">
        <f>J9*K8</f>
        <v/>
      </c>
    </row>
    <row r="10" ht="35" customHeight="1" s="86">
      <c r="B10" s="131" t="n"/>
      <c r="C10" s="236" t="n"/>
      <c r="D10" s="210" t="inlineStr">
        <is>
          <t>On-road keuzes hoeven niet te worden beoordeeld.</t>
        </is>
      </c>
      <c r="E10" s="131" t="n"/>
      <c r="G10" s="85" t="n"/>
      <c r="H10" s="85" t="n"/>
      <c r="I10" s="85" t="n"/>
      <c r="J10" s="85" t="n"/>
      <c r="K10" s="85" t="n"/>
    </row>
    <row r="11" ht="35" customHeight="1" s="86">
      <c r="B11" s="127" t="inlineStr">
        <is>
          <t>3. Evoluerend</t>
        </is>
      </c>
      <c r="C11" s="233" t="n"/>
      <c r="D11" s="220" t="inlineStr">
        <is>
          <t>De goedgekeurde route wordt continu verbreed en gesnoeid.</t>
        </is>
      </c>
      <c r="E11" s="130">
        <f>COUNTIF(C11:C12,"✔")&amp;" / 2"</f>
        <v/>
      </c>
      <c r="G11" s="85" t="n"/>
      <c r="H11" s="85" t="n"/>
      <c r="I11" s="85" t="n"/>
      <c r="J11" s="85" t="n"/>
      <c r="K11" s="85" t="n"/>
    </row>
    <row r="12" ht="35" customHeight="1" s="86">
      <c r="B12" s="131" t="n"/>
      <c r="C12" s="234" t="n"/>
      <c r="D12" s="208" t="inlineStr">
        <is>
          <t>Lessen uit beoordelingen worden er in teruggevoerd.</t>
        </is>
      </c>
      <c r="E12" s="13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8">
    <mergeCell ref="B9:B10"/>
    <mergeCell ref="E9:E10"/>
    <mergeCell ref="B7:B8"/>
    <mergeCell ref="B11:B12"/>
    <mergeCell ref="E7:E8"/>
    <mergeCell ref="B3:E3"/>
    <mergeCell ref="E11:E12"/>
    <mergeCell ref="B2:D2"/>
  </mergeCells>
  <conditionalFormatting sqref="E7:E8">
    <cfRule type="expression" rank="0" priority="2" equalAverage="0" aboveAverage="0" dxfId="3" text="" percent="0" bottom="0">
      <formula>COUNTIF($C$7:$C$8,"✔")=2</formula>
    </cfRule>
  </conditionalFormatting>
  <conditionalFormatting sqref="E9:E10">
    <cfRule type="expression" rank="0" priority="3" equalAverage="0" aboveAverage="0" dxfId="3" text="" percent="0" bottom="0">
      <formula>COUNTIF($C$9:$C$10,"✔")=2</formula>
    </cfRule>
  </conditionalFormatting>
  <conditionalFormatting sqref="E11:E12">
    <cfRule type="expression" rank="0" priority="4" equalAverage="0" aboveAverage="0" dxfId="3" text="" percent="0" bottom="0">
      <formula>COUNTIF($C$11:$C$12,"✔")=2</formula>
    </cfRule>
  </conditionalFormatting>
  <conditionalFormatting sqref="E13:E14">
    <cfRule type="expression" rank="0" priority="5" equalAverage="0" aboveAverage="0" dxfId="3" text="" percent="0" bottom="0">
      <formula>COUNTIF($C$13:$C$14,"✔")=2</formula>
    </cfRule>
  </conditionalFormatting>
  <conditionalFormatting sqref="E15:E16">
    <cfRule type="expression" rank="0" priority="6" equalAverage="0" aboveAverage="0" dxfId="3" text="" percent="0" bottom="0">
      <formula>COUNTIF($C$15:$C$16,"✔")=2</formula>
    </cfRule>
  </conditionalFormatting>
  <conditionalFormatting sqref="C7:C16">
    <cfRule type="expression" rank="0" priority="7" equalAverage="0" aboveAverage="0" dxfId="4" text="" percent="0" bottom="0">
      <formula>C7="✔"</formula>
    </cfRule>
  </conditionalFormatting>
  <dataValidations count="1">
    <dataValidation sqref="C7:C16" showDropDown="0" showInputMessage="0" showErrorMessage="0" allowBlank="1" type="list" errorStyle="stop" operator="between">
      <formula1>"✔"</formula1>
      <formula2>0</formula2>
    </dataValidation>
  </dataValidations>
  <hyperlinks>
    <hyperlink ref="B1" location="Dashboard!A1" display="← Dashboard"/>
  </hyperlinks>
  <printOptions horizontalCentered="0" verticalCentered="0" headings="0" gridLines="0" gridLinesSet="1"/>
  <pageMargins left="0.3" right="0.3" top="0.4" bottom="0.4" header="0.511811023622047" footer="0.511811023622047"/>
  <pageSetup orientation="landscape" paperSize="1" scale="100" fitToHeight="0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tabColor rgb="FFF0C419"/>
    <outlinePr summaryBelow="1" summaryRight="1"/>
    <pageSetUpPr fitToPage="1"/>
  </sheetPr>
  <dimension ref="B1:M40"/>
  <sheetViews>
    <sheetView showFormulas="0" showGridLines="0" showRowColHeaders="1" showZeros="1" rightToLeft="0" tabSelected="0" showOutlineSymbols="1" defaultGridColor="1" view="normal" topLeftCell="A1" colorId="64" zoomScale="110" zoomScaleNormal="11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3" customWidth="1" style="85" min="1" max="1"/>
    <col width="27" customWidth="1" style="85" min="2" max="2"/>
    <col width="6" customWidth="1" style="85" min="3" max="3"/>
    <col width="95" customWidth="1" style="85" min="4" max="4"/>
    <col width="16" customWidth="1" style="85" min="5" max="5"/>
    <col hidden="1" width="13" customWidth="1" style="85" min="7" max="13"/>
  </cols>
  <sheetData>
    <row r="1" ht="15" customHeight="1" s="86">
      <c r="B1" s="118" t="inlineStr">
        <is>
          <t>← Dashboard</t>
        </is>
      </c>
      <c r="M1" s="85">
        <f>SUM(H7:H12)</f>
        <v/>
      </c>
    </row>
    <row r="2" ht="39.75" customHeight="1" s="86">
      <c r="B2" s="143" t="inlineStr">
        <is>
          <t>Requirements</t>
        </is>
      </c>
      <c r="E2" s="120" t="inlineStr">
        <is>
          <t>SOLUTION</t>
        </is>
      </c>
      <c r="M2" s="85">
        <f>SUM(I7:I12)</f>
        <v/>
      </c>
    </row>
    <row r="3" s="86">
      <c r="B3" s="121" t="inlineStr">
        <is>
          <t>Requirements leggen vast wat het systeem moet realiseren om de uitdaging aan te pakken en de stakeholders tevreden te stellen.</t>
        </is>
      </c>
      <c r="M3" s="85">
        <f>SUM(K7:K12)</f>
        <v/>
      </c>
    </row>
    <row r="4" ht="13.5" customHeight="1" s="86">
      <c r="B4" s="122" t="inlineStr">
        <is>
          <t>CURRENT STATE</t>
        </is>
      </c>
      <c r="C4" s="122" t="inlineStr">
        <is>
          <t>PROGRESS</t>
        </is>
      </c>
      <c r="D4" s="122" t="inlineStr">
        <is>
          <t>STATES ACHIEVED</t>
        </is>
      </c>
      <c r="E4" s="122" t="inlineStr">
        <is>
          <t>OWNER · AREA</t>
        </is>
      </c>
      <c r="M4" s="85">
        <f>SUM(J7:J12)</f>
        <v/>
      </c>
    </row>
    <row r="5" ht="25.5" customHeight="1" s="86">
      <c r="B5" s="123">
        <f>IF(M3=0,"Not started",INDEX(G7:G12,M3))</f>
        <v/>
      </c>
      <c r="C5" s="124">
        <f>IF(M2=0,0,M1/M2)</f>
        <v/>
      </c>
      <c r="D5" s="123">
        <f>M4&amp;" / "&amp;6</f>
        <v/>
      </c>
      <c r="E5" s="125" t="inlineStr">
        <is>
          <t>Kernel · Solution</t>
        </is>
      </c>
    </row>
    <row r="6" ht="19.5" customHeight="1" s="86">
      <c r="B6" s="126" t="inlineStr">
        <is>
          <t>STATE</t>
        </is>
      </c>
      <c r="C6" s="100" t="inlineStr">
        <is>
          <t>✔</t>
        </is>
      </c>
      <c r="D6" s="126" t="inlineStr">
        <is>
          <t>CHECKLIST ITEM</t>
        </is>
      </c>
      <c r="E6" s="100" t="inlineStr">
        <is>
          <t>STATE STATUS</t>
        </is>
      </c>
    </row>
    <row r="7" ht="35" customHeight="1" s="86">
      <c r="B7" s="144" t="inlineStr">
        <is>
          <t>1. Ontstaan</t>
        </is>
      </c>
      <c r="C7" s="237" t="inlineStr">
        <is>
          <t>✔</t>
        </is>
      </c>
      <c r="D7" s="226" t="inlineStr">
        <is>
          <t>De eerste stakeholders zijn het erover eens dat er een systeem gebouwd moet worden.</t>
        </is>
      </c>
      <c r="E7" s="147">
        <f>COUNTIF(C7:C10,"✔")&amp;" / "&amp;4</f>
        <v/>
      </c>
      <c r="G7" s="85" t="inlineStr">
        <is>
          <t>Ontstaan</t>
        </is>
      </c>
      <c r="H7" s="85">
        <f>COUNTIF(C7:C10,"✔")</f>
        <v/>
      </c>
      <c r="I7" s="85" t="n">
        <v>4</v>
      </c>
      <c r="J7" s="85">
        <f>IF(H7=I7,1,0)</f>
        <v/>
      </c>
      <c r="K7" s="85">
        <f>J7</f>
        <v/>
      </c>
    </row>
    <row r="8" ht="35" customHeight="1" s="86">
      <c r="C8" s="237" t="inlineStr">
        <is>
          <t>✔</t>
        </is>
      </c>
      <c r="D8" s="226" t="inlineStr">
        <is>
          <t>In beeld is wie het nieuwe systeem gaat gebruiken.</t>
        </is>
      </c>
      <c r="G8" s="85" t="inlineStr">
        <is>
          <t>Afgebakend</t>
        </is>
      </c>
      <c r="H8" s="85">
        <f>COUNTIF(C11:C19,"✔")</f>
        <v/>
      </c>
      <c r="I8" s="85" t="n">
        <v>9</v>
      </c>
      <c r="J8" s="85">
        <f>IF(H8=I8,1,0)</f>
        <v/>
      </c>
      <c r="K8" s="85">
        <f>J8*K7</f>
        <v/>
      </c>
    </row>
    <row r="9" ht="35" customHeight="1" s="86">
      <c r="C9" s="237" t="inlineStr">
        <is>
          <t>✔</t>
        </is>
      </c>
      <c r="D9" s="226" t="inlineStr">
        <is>
          <t>Duidelijk is wie het beginnende werk aan het nieuwe systeem financiert.</t>
        </is>
      </c>
      <c r="G9" s="85" t="inlineStr">
        <is>
          <t>Samenhangend</t>
        </is>
      </c>
      <c r="H9" s="85">
        <f>COUNTIF(C20:C28,"✔")</f>
        <v/>
      </c>
      <c r="I9" s="85" t="n">
        <v>9</v>
      </c>
      <c r="J9" s="85">
        <f>IF(H9=I9,1,0)</f>
        <v/>
      </c>
      <c r="K9" s="85">
        <f>J9*K8</f>
        <v/>
      </c>
    </row>
    <row r="10" ht="35" customHeight="1" s="86">
      <c r="B10" s="148" t="n"/>
      <c r="C10" s="238" t="inlineStr">
        <is>
          <t>✔</t>
        </is>
      </c>
      <c r="D10" s="212" t="inlineStr">
        <is>
          <t>Er ligt een heldere uitdaging die het nieuwe systeem moet aanpakken.</t>
        </is>
      </c>
      <c r="E10" s="148" t="n"/>
      <c r="G10" s="85" t="inlineStr">
        <is>
          <t>Acceptabel</t>
        </is>
      </c>
      <c r="H10" s="85">
        <f>COUNTIF(C29:C33,"✔")</f>
        <v/>
      </c>
      <c r="I10" s="85" t="n">
        <v>5</v>
      </c>
      <c r="J10" s="85">
        <f>IF(H10=I10,1,0)</f>
        <v/>
      </c>
      <c r="K10" s="85">
        <f>J10*K9</f>
        <v/>
      </c>
    </row>
    <row r="11" ht="35" customHeight="1" s="86">
      <c r="B11" s="191" t="inlineStr">
        <is>
          <t>2. Afgebakend</t>
        </is>
      </c>
      <c r="C11" s="235" t="inlineStr">
        <is>
          <t>✔</t>
        </is>
      </c>
      <c r="D11" s="223" t="inlineStr">
        <is>
          <t>Duidelijk is welke stakeholders meedoen aan het ontwikkelen van het nieuwe systeem.</t>
        </is>
      </c>
      <c r="E11" s="192">
        <f>COUNTIF(C11:C19,"✔")&amp;" / "&amp;9</f>
        <v/>
      </c>
      <c r="G11" s="85" t="inlineStr">
        <is>
          <t>Geadresseerd</t>
        </is>
      </c>
      <c r="H11" s="85">
        <f>COUNTIF(C34:C37,"✔")</f>
        <v/>
      </c>
      <c r="I11" s="85" t="n">
        <v>4</v>
      </c>
      <c r="J11" s="85">
        <f>IF(H11=I11,1,0)</f>
        <v/>
      </c>
      <c r="K11" s="85">
        <f>J11*K10</f>
        <v/>
      </c>
    </row>
    <row r="12" ht="35" customHeight="1" s="86">
      <c r="C12" s="235" t="inlineStr">
        <is>
          <t>✔</t>
        </is>
      </c>
      <c r="D12" s="223" t="inlineStr">
        <is>
          <t>De stakeholders zijn het eens over waar het nieuwe systeem voor dient.</t>
        </is>
      </c>
      <c r="G12" s="85" t="inlineStr">
        <is>
          <t>Vervuld</t>
        </is>
      </c>
      <c r="H12" s="85">
        <f>COUNTIF(C38:C40,"✔")</f>
        <v/>
      </c>
      <c r="I12" s="85" t="n">
        <v>3</v>
      </c>
      <c r="J12" s="85">
        <f>IF(H12=I12,1,0)</f>
        <v/>
      </c>
      <c r="K12" s="85">
        <f>J12*K11</f>
        <v/>
      </c>
    </row>
    <row r="13" ht="35" customHeight="1" s="86">
      <c r="C13" s="235" t="inlineStr">
        <is>
          <t>✔</t>
        </is>
      </c>
      <c r="D13" s="223" t="inlineStr">
        <is>
          <t>Vastligt wanneer het nieuwe systeem als geslaagd geldt.</t>
        </is>
      </c>
    </row>
    <row r="14" ht="35" customHeight="1" s="86">
      <c r="C14" s="235" t="inlineStr">
        <is>
          <t>✔</t>
        </is>
      </c>
      <c r="D14" s="223" t="inlineStr">
        <is>
          <t>De stakeholders hebben hetzelfde beeld bij de omvang van de voorgestelde oplossing.</t>
        </is>
      </c>
    </row>
    <row r="15" ht="35" customHeight="1" s="86">
      <c r="C15" s="235" t="inlineStr">
        <is>
          <t>✔</t>
        </is>
      </c>
      <c r="D15" s="223" t="inlineStr">
        <is>
          <t>Er is afgesproken op welke manier de requirements worden vastgelegd.</t>
        </is>
      </c>
    </row>
    <row r="16" ht="35" customHeight="1" s="86">
      <c r="C16" s="235" t="inlineStr">
        <is>
          <t>✔</t>
        </is>
      </c>
      <c r="D16" s="223" t="inlineStr">
        <is>
          <t>De manier waarop de requirements worden beheerd, staat ingericht.</t>
        </is>
      </c>
    </row>
    <row r="17" ht="35" customHeight="1" s="86">
      <c r="C17" s="235" t="inlineStr">
        <is>
          <t>✔</t>
        </is>
      </c>
      <c r="D17" s="223" t="inlineStr">
        <is>
          <t>Duidelijk is volgens welke systematiek wordt geprioriteerd.</t>
        </is>
      </c>
    </row>
    <row r="18" ht="35" customHeight="1" s="86">
      <c r="C18" s="235" t="inlineStr">
        <is>
          <t>✔</t>
        </is>
      </c>
      <c r="D18" s="223" t="inlineStr">
        <is>
          <t>Randvoorwaarden zijn opgehaald en meegenomen.</t>
        </is>
      </c>
    </row>
    <row r="19" ht="35" customHeight="1" s="86">
      <c r="B19" s="148" t="n"/>
      <c r="C19" s="239" t="inlineStr">
        <is>
          <t>✔</t>
        </is>
      </c>
      <c r="D19" s="214" t="inlineStr">
        <is>
          <t>Aannames zijn expliciet benoemd.</t>
        </is>
      </c>
      <c r="E19" s="148" t="n"/>
    </row>
    <row r="20" ht="35" customHeight="1" s="86">
      <c r="B20" s="144" t="inlineStr">
        <is>
          <t>3. Samenhangend</t>
        </is>
      </c>
      <c r="C20" s="237" t="inlineStr">
        <is>
          <t>✔</t>
        </is>
      </c>
      <c r="D20" s="226" t="inlineStr">
        <is>
          <t>De requirements staan op papier en zijn gedeeld met team en stakeholders.</t>
        </is>
      </c>
      <c r="E20" s="147">
        <f>COUNTIF(C20:C28,"✔")&amp;" / "&amp;9</f>
        <v/>
      </c>
    </row>
    <row r="21" ht="35" customHeight="1" s="86">
      <c r="C21" s="237" t="inlineStr">
        <is>
          <t>✔</t>
        </is>
      </c>
      <c r="D21" s="226" t="inlineStr">
        <is>
          <t>Duidelijk is waar elke requirement vandaan komt.</t>
        </is>
      </c>
    </row>
    <row r="22" ht="35" customHeight="1" s="86">
      <c r="C22" s="237" t="inlineStr">
        <is>
          <t>✔</t>
        </is>
      </c>
      <c r="D22" s="226" t="inlineStr">
        <is>
          <t>De onderliggende motivatie van de requirements is helder.</t>
        </is>
      </c>
    </row>
    <row r="23" ht="35" customHeight="1" s="86">
      <c r="C23" s="237" t="inlineStr">
        <is>
          <t>✔</t>
        </is>
      </c>
      <c r="D23" s="226" t="inlineStr">
        <is>
          <t>Tegenstrijdigheden tussen requirements zijn opgespoord en opgelost.</t>
        </is>
      </c>
    </row>
    <row r="24" ht="35" customHeight="1" s="86">
      <c r="C24" s="237" t="inlineStr">
        <is>
          <t>✔</t>
        </is>
      </c>
      <c r="D24" s="226" t="inlineStr">
        <is>
          <t>Uit de requirements blijkt wat het op te leveren systeem wezenlijk moet kunnen.</t>
        </is>
      </c>
    </row>
    <row r="25" ht="35" customHeight="1" s="86">
      <c r="C25" s="237" t="inlineStr">
        <is>
          <t>✔</t>
        </is>
      </c>
      <c r="D25" s="226" t="inlineStr">
        <is>
          <t>De belangrijkste gebruiksscenario's van het systeem zijn uit te leggen.</t>
        </is>
      </c>
    </row>
    <row r="26" ht="35" customHeight="1" s="86">
      <c r="C26" s="237" t="inlineStr">
        <is>
          <t>✔</t>
        </is>
      </c>
      <c r="D26" s="226" t="inlineStr">
        <is>
          <t>Duidelijk is welke requirements voorrang krijgen.</t>
        </is>
      </c>
    </row>
    <row r="27" ht="35" customHeight="1" s="86">
      <c r="C27" s="237" t="inlineStr">
        <is>
          <t>✔</t>
        </is>
      </c>
      <c r="D27" s="226" t="inlineStr">
        <is>
          <t>Helder is wat het realiseren van de requirements teweegbrengt.</t>
        </is>
      </c>
    </row>
    <row r="28" ht="35" customHeight="1" s="86">
      <c r="B28" s="148" t="n"/>
      <c r="C28" s="238" t="inlineStr">
        <is>
          <t>✔</t>
        </is>
      </c>
      <c r="D28" s="212" t="inlineStr">
        <is>
          <t>Het team weet wat er moet worden opgeleverd en zegt dat toe.</t>
        </is>
      </c>
      <c r="E28" s="148" t="n"/>
    </row>
    <row r="29" ht="35" customHeight="1" s="86">
      <c r="B29" s="191" t="inlineStr">
        <is>
          <t>4. Acceptabel</t>
        </is>
      </c>
      <c r="C29" s="235" t="inlineStr">
        <is>
          <t>✔</t>
        </is>
      </c>
      <c r="D29" s="223" t="inlineStr">
        <is>
          <t>De stakeholders onderschrijven dat de requirements een oplossing beschrijven die voor hen door de beugel kan.</t>
        </is>
      </c>
      <c r="E29" s="192">
        <f>COUNTIF(C29:C33,"✔")&amp;" / "&amp;5</f>
        <v/>
      </c>
    </row>
    <row r="30" ht="35" customHeight="1" s="86">
      <c r="C30" s="235" t="inlineStr">
        <is>
          <t>✔</t>
        </is>
      </c>
      <c r="D30" s="223" t="inlineStr">
        <is>
          <t>De overeengekomen requirements veranderen weinig, en wat er verandert, is beheerst.</t>
        </is>
      </c>
    </row>
    <row r="31" ht="35" customHeight="1" s="86">
      <c r="C31" s="235" t="inlineStr">
        <is>
          <t>✔</t>
        </is>
      </c>
      <c r="D31" s="223" t="inlineStr">
        <is>
          <t>Helder is welke waarde het realiseren van de requirements oplevert.</t>
        </is>
      </c>
    </row>
    <row r="32" ht="35" customHeight="1" s="86">
      <c r="C32" s="235" t="inlineStr">
        <is>
          <t>✔</t>
        </is>
      </c>
      <c r="D32" s="223" t="inlineStr">
        <is>
          <t>Duidelijk is welk deel van de uitdaging door de requirements wordt afgedekt.</t>
        </is>
      </c>
    </row>
    <row r="33" ht="35" customHeight="1" s="86">
      <c r="B33" s="148" t="n"/>
      <c r="C33" s="239" t="inlineStr">
        <is>
          <t>✔</t>
        </is>
      </c>
      <c r="D33" s="214" t="inlineStr">
        <is>
          <t>De requirements lenen zich voor toetsing.</t>
        </is>
      </c>
      <c r="E33" s="148" t="n"/>
    </row>
    <row r="34" ht="35" customHeight="1" s="86">
      <c r="B34" s="144" t="inlineStr">
        <is>
          <t>5. Geadresseerd</t>
        </is>
      </c>
      <c r="C34" s="237" t="inlineStr">
        <is>
          <t>✔</t>
        </is>
      </c>
      <c r="D34" s="226" t="inlineStr">
        <is>
          <t>Er is genoeg van de requirements gerealiseerd om het systeem voor de stakeholders acceptabel te maken.</t>
        </is>
      </c>
      <c r="E34" s="147">
        <f>COUNTIF(C34:C37,"✔")&amp;" / "&amp;4</f>
        <v/>
      </c>
    </row>
    <row r="35" ht="35" customHeight="1" s="86">
      <c r="C35" s="237" t="inlineStr">
        <is>
          <t>✔</t>
        </is>
      </c>
      <c r="D35" s="226" t="inlineStr">
        <is>
          <t>De stakeholders erkennen dat de requirements precies weergeven wat het systeem wel en niet doet.</t>
        </is>
      </c>
    </row>
    <row r="36" ht="35" customHeight="1" s="86">
      <c r="C36" s="237" t="inlineStr">
        <is>
          <t>✔</t>
        </is>
      </c>
      <c r="D36" s="226" t="inlineStr">
        <is>
          <t>De gerealiseerde requirements leveren de stakeholders aantoonbare waarde op.</t>
        </is>
      </c>
    </row>
    <row r="37" ht="35" customHeight="1" s="86">
      <c r="B37" s="148" t="n"/>
      <c r="C37" s="238" t="inlineStr">
        <is>
          <t>✔</t>
        </is>
      </c>
      <c r="D37" s="212" t="inlineStr">
        <is>
          <t>De stakeholders vinden het systeem dat de requirements invult de moeite waard om in productie te nemen.</t>
        </is>
      </c>
      <c r="E37" s="148" t="n"/>
    </row>
    <row r="38" ht="35" customHeight="1" s="86">
      <c r="B38" s="191" t="inlineStr">
        <is>
          <t>6. Vervuld</t>
        </is>
      </c>
      <c r="C38" s="235" t="inlineStr">
        <is>
          <t>✔</t>
        </is>
      </c>
      <c r="D38" s="223" t="inlineStr">
        <is>
          <t>De stakeholders erkennen dat de requirements precies vastleggen wat nodig is om volledig aan de behoefte te voldoen.</t>
        </is>
      </c>
      <c r="E38" s="192">
        <f>COUNTIF(C38:C40,"✔")&amp;" / "&amp;3</f>
        <v/>
      </c>
    </row>
    <row r="39" ht="35" customHeight="1" s="86">
      <c r="C39" s="235" t="inlineStr">
        <is>
          <t>✔</t>
        </is>
      </c>
      <c r="D39" s="223" t="inlineStr">
        <is>
          <t>Niets in de requirements staat nog in de weg om het systeem als volledig conform te accepteren.</t>
        </is>
      </c>
    </row>
    <row r="40" ht="35" customHeight="1" s="86">
      <c r="B40" s="148" t="n"/>
      <c r="C40" s="239" t="inlineStr">
        <is>
          <t>✔</t>
        </is>
      </c>
      <c r="D40" s="214" t="inlineStr">
        <is>
          <t>De stakeholders accepteren het systeem als volledig in lijn met de requirements.</t>
        </is>
      </c>
      <c r="E40" s="148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4">
    <mergeCell ref="B29:B33"/>
    <mergeCell ref="E29:E33"/>
    <mergeCell ref="B20:B28"/>
    <mergeCell ref="B34:B37"/>
    <mergeCell ref="E34:E37"/>
    <mergeCell ref="E38:E40"/>
    <mergeCell ref="E20:E28"/>
    <mergeCell ref="B3:E3"/>
    <mergeCell ref="B11:B19"/>
    <mergeCell ref="B7:B10"/>
    <mergeCell ref="E7:E10"/>
    <mergeCell ref="B38:B40"/>
    <mergeCell ref="E11:E19"/>
    <mergeCell ref="B2:D2"/>
  </mergeCells>
  <conditionalFormatting sqref="E7:E10">
    <cfRule type="expression" priority="1" dxfId="3">
      <formula>COUNTIF($C$7:$C$10,"✔")=4</formula>
    </cfRule>
  </conditionalFormatting>
  <conditionalFormatting sqref="E11:E19">
    <cfRule type="expression" priority="2" dxfId="3">
      <formula>COUNTIF($C$11:$C$19,"✔")=9</formula>
    </cfRule>
  </conditionalFormatting>
  <conditionalFormatting sqref="E20:E28">
    <cfRule type="expression" priority="3" dxfId="3">
      <formula>COUNTIF($C$20:$C$28,"✔")=9</formula>
    </cfRule>
  </conditionalFormatting>
  <conditionalFormatting sqref="E29:E33">
    <cfRule type="expression" priority="4" dxfId="3">
      <formula>COUNTIF($C$29:$C$33,"✔")=5</formula>
    </cfRule>
  </conditionalFormatting>
  <conditionalFormatting sqref="E34:E37">
    <cfRule type="expression" priority="5" dxfId="3">
      <formula>COUNTIF($C$34:$C$37,"✔")=4</formula>
    </cfRule>
  </conditionalFormatting>
  <conditionalFormatting sqref="E38:E40">
    <cfRule type="expression" priority="6" dxfId="3">
      <formula>COUNTIF($C$38:$C$40,"✔")=3</formula>
    </cfRule>
  </conditionalFormatting>
  <conditionalFormatting sqref="C7:C40">
    <cfRule type="expression" priority="7" dxfId="4">
      <formula>C7="✔"</formula>
    </cfRule>
  </conditionalFormatting>
  <dataValidations count="1">
    <dataValidation sqref="C7:C36" showDropDown="0" showInputMessage="0" showErrorMessage="0" allowBlank="1" type="list" errorStyle="stop" operator="between">
      <formula1>"✔"</formula1>
      <formula2>0</formula2>
    </dataValidation>
  </dataValidations>
  <hyperlinks>
    <hyperlink ref="B1" location="Dashboard!A1" display="← Dashboard"/>
  </hyperlinks>
  <printOptions horizontalCentered="0" verticalCentered="0" headings="0" gridLines="0" gridLinesSet="1"/>
  <pageMargins left="0.3" right="0.3" top="0.4" bottom="0.4" header="0.511811023622047" footer="0.511811023622047"/>
  <pageSetup orientation="landscape" paperSize="1" scale="100" fitToHeight="0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tabColor rgb="FFF0C419"/>
    <outlinePr summaryBelow="1" summaryRight="1"/>
    <pageSetUpPr fitToPage="1"/>
  </sheetPr>
  <dimension ref="B1:M37"/>
  <sheetViews>
    <sheetView showFormulas="0" showGridLines="0" showRowColHeaders="1" showZeros="1" rightToLeft="0" tabSelected="0" showOutlineSymbols="1" defaultGridColor="1" view="normal" topLeftCell="A1" colorId="64" zoomScale="110" zoomScaleNormal="11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3" customWidth="1" style="85" min="1" max="1"/>
    <col width="27" customWidth="1" style="85" min="2" max="2"/>
    <col width="6" customWidth="1" style="85" min="3" max="3"/>
    <col width="95" customWidth="1" style="85" min="4" max="4"/>
    <col width="16" customWidth="1" style="85" min="5" max="5"/>
    <col hidden="1" width="13" customWidth="1" style="85" min="7" max="13"/>
  </cols>
  <sheetData>
    <row r="1" ht="15" customHeight="1" s="86">
      <c r="B1" s="118" t="inlineStr">
        <is>
          <t>← Dashboard</t>
        </is>
      </c>
      <c r="M1" s="85">
        <f>SUM(H7:H12)</f>
        <v/>
      </c>
    </row>
    <row r="2" ht="39.75" customHeight="1" s="86">
      <c r="B2" s="143" t="inlineStr">
        <is>
          <t>System</t>
        </is>
      </c>
      <c r="E2" s="120" t="inlineStr">
        <is>
          <t>SOLUTION</t>
        </is>
      </c>
      <c r="M2" s="85">
        <f>SUM(I7:I12)</f>
        <v/>
      </c>
    </row>
    <row r="3" s="86">
      <c r="B3" s="121" t="inlineStr">
        <is>
          <t>Een System bestaat uit elementen die samenwerken om een vastgesteld doel te bereiken — denk aan hardware, software, data, mensen, processen, diensten, procedures, voorzieningen, materialen, en van nature voorkomende elementen, in elke combinatie.</t>
        </is>
      </c>
      <c r="M3" s="85">
        <f>SUM(K7:K12)</f>
        <v/>
      </c>
    </row>
    <row r="4" ht="13.5" customHeight="1" s="86">
      <c r="B4" s="122" t="inlineStr">
        <is>
          <t>CURRENT STATE</t>
        </is>
      </c>
      <c r="C4" s="122" t="inlineStr">
        <is>
          <t>PROGRESS</t>
        </is>
      </c>
      <c r="D4" s="122" t="inlineStr">
        <is>
          <t>STATES ACHIEVED</t>
        </is>
      </c>
      <c r="E4" s="122" t="inlineStr">
        <is>
          <t>OWNER · AREA</t>
        </is>
      </c>
      <c r="M4" s="85">
        <f>SUM(J7:J12)</f>
        <v/>
      </c>
    </row>
    <row r="5" ht="25.5" customHeight="1" s="86">
      <c r="B5" s="123">
        <f>IF(M3=0,"Not started",INDEX(G7:G12,M3))</f>
        <v/>
      </c>
      <c r="C5" s="124">
        <f>IF(M2=0,0,M1/M2)</f>
        <v/>
      </c>
      <c r="D5" s="123">
        <f>M4&amp;" / "&amp;6</f>
        <v/>
      </c>
      <c r="E5" s="125" t="inlineStr">
        <is>
          <t>Kernel · Solution</t>
        </is>
      </c>
    </row>
    <row r="6" ht="19.5" customHeight="1" s="86">
      <c r="B6" s="126" t="inlineStr">
        <is>
          <t>STATE</t>
        </is>
      </c>
      <c r="C6" s="100" t="inlineStr">
        <is>
          <t>✔</t>
        </is>
      </c>
      <c r="D6" s="126" t="inlineStr">
        <is>
          <t>CHECKLIST ITEM</t>
        </is>
      </c>
      <c r="E6" s="100" t="inlineStr">
        <is>
          <t>STATE STATUS</t>
        </is>
      </c>
    </row>
    <row r="7" ht="35" customHeight="1" s="86">
      <c r="B7" s="144" t="inlineStr">
        <is>
          <t>1. Architectuur gekozen</t>
        </is>
      </c>
      <c r="C7" s="237" t="inlineStr">
        <is>
          <t>✔</t>
        </is>
      </c>
      <c r="D7" s="226" t="inlineStr">
        <is>
          <t>Vastgelegd is aan welke criteria de architectuurkeuze wordt getoetst.</t>
        </is>
      </c>
      <c r="E7" s="147">
        <f>COUNTIF(C7:C13,"✔")&amp;" / "&amp;7</f>
        <v/>
      </c>
      <c r="G7" s="85" t="inlineStr">
        <is>
          <t>Architectuur gekozen</t>
        </is>
      </c>
      <c r="H7" s="85">
        <f>COUNTIF(C7:C13,"✔")</f>
        <v/>
      </c>
      <c r="I7" s="85" t="n">
        <v>7</v>
      </c>
      <c r="J7" s="85">
        <f>IF(H7=I7,1,0)</f>
        <v/>
      </c>
      <c r="K7" s="85">
        <f>J7</f>
        <v/>
      </c>
    </row>
    <row r="8" ht="35" customHeight="1" s="86">
      <c r="C8" s="237" t="inlineStr">
        <is>
          <t>✔</t>
        </is>
      </c>
      <c r="D8" s="226" t="inlineStr">
        <is>
          <t>De kernconcepten en eigenschappen van de architectuur staan helder omschreven.</t>
        </is>
      </c>
      <c r="G8" s="85" t="inlineStr">
        <is>
          <t>Demonstreerbaar</t>
        </is>
      </c>
      <c r="H8" s="85">
        <f>COUNTIF(C14:C19,"✔")</f>
        <v/>
      </c>
      <c r="I8" s="85" t="n">
        <v>6</v>
      </c>
      <c r="J8" s="85">
        <f>IF(H8=I8,1,0)</f>
        <v/>
      </c>
      <c r="K8" s="85">
        <f>J8*K7</f>
        <v/>
      </c>
    </row>
    <row r="9" ht="35" customHeight="1" s="86">
      <c r="C9" s="237" t="inlineStr">
        <is>
          <t>✔</t>
        </is>
      </c>
      <c r="D9" s="226" t="inlineStr">
        <is>
          <t>De gekozen architectuur is goed doordacht.</t>
        </is>
      </c>
      <c r="G9" s="85" t="inlineStr">
        <is>
          <t>Bruikbaar</t>
        </is>
      </c>
      <c r="H9" s="85">
        <f>COUNTIF(C20:C27,"✔")</f>
        <v/>
      </c>
      <c r="I9" s="85" t="n">
        <v>8</v>
      </c>
      <c r="J9" s="85">
        <f>IF(H9=I9,1,0)</f>
        <v/>
      </c>
      <c r="K9" s="85">
        <f>J9*K8</f>
        <v/>
      </c>
    </row>
    <row r="10" ht="35" customHeight="1" s="86">
      <c r="C10" s="237" t="inlineStr">
        <is>
          <t>✔</t>
        </is>
      </c>
      <c r="D10" s="226" t="inlineStr">
        <is>
          <t>De grens van het systeem is vastgesteld.</t>
        </is>
      </c>
      <c r="G10" s="85" t="inlineStr">
        <is>
          <t>Gereed</t>
        </is>
      </c>
      <c r="H10" s="85">
        <f>COUNTIF(C28:C30,"✔")</f>
        <v/>
      </c>
      <c r="I10" s="85" t="n">
        <v>3</v>
      </c>
      <c r="J10" s="85">
        <f>IF(H10=I10,1,0)</f>
        <v/>
      </c>
      <c r="K10" s="85">
        <f>J10*K9</f>
        <v/>
      </c>
    </row>
    <row r="11" ht="35" customHeight="1" s="86">
      <c r="C11" s="237" t="inlineStr">
        <is>
          <t>✔</t>
        </is>
      </c>
      <c r="D11" s="226" t="inlineStr">
        <is>
          <t>Belangrijke keuzes over de opzet van het systeem zijn gemaakt.</t>
        </is>
      </c>
      <c r="G11" s="85" t="inlineStr">
        <is>
          <t>Operationeel</t>
        </is>
      </c>
      <c r="H11" s="85">
        <f>COUNTIF(C31:C33,"✔")</f>
        <v/>
      </c>
      <c r="I11" s="85" t="n">
        <v>3</v>
      </c>
      <c r="J11" s="85">
        <f>IF(H11=I11,1,0)</f>
        <v/>
      </c>
      <c r="K11" s="85">
        <f>J11*K10</f>
        <v/>
      </c>
    </row>
    <row r="12" ht="35" customHeight="1" s="86">
      <c r="C12" s="237" t="inlineStr">
        <is>
          <t>✔</t>
        </is>
      </c>
      <c r="D12" s="226" t="inlineStr">
        <is>
          <t>Er is gekozen tussen kopen, zelf bouwen en hergebruiken.</t>
        </is>
      </c>
      <c r="G12" s="85" t="inlineStr">
        <is>
          <t>Uitgefaseerd</t>
        </is>
      </c>
      <c r="H12" s="85">
        <f>COUNTIF(C34:C37,"✔")</f>
        <v/>
      </c>
      <c r="I12" s="85" t="n">
        <v>4</v>
      </c>
      <c r="J12" s="85">
        <f>IF(H12=I12,1,0)</f>
        <v/>
      </c>
      <c r="K12" s="85">
        <f>J12*K11</f>
        <v/>
      </c>
    </row>
    <row r="13" ht="35" customHeight="1" s="86">
      <c r="B13" s="148" t="n"/>
      <c r="C13" s="238" t="inlineStr">
        <is>
          <t>✔</t>
        </is>
      </c>
      <c r="D13" s="212" t="inlineStr">
        <is>
          <t>Over de belangrijkste technische risico's bestaat overeenstemming.</t>
        </is>
      </c>
      <c r="E13" s="148" t="n"/>
    </row>
    <row r="14" ht="35" customHeight="1" s="86">
      <c r="B14" s="191" t="inlineStr">
        <is>
          <t>2. Demonstreerbaar</t>
        </is>
      </c>
      <c r="C14" s="235" t="inlineStr">
        <is>
          <t>✔</t>
        </is>
      </c>
      <c r="D14" s="223" t="inlineStr">
        <is>
          <t>De belangrijkste architectuurkenmerken zijn in de praktijk getoond.</t>
        </is>
      </c>
      <c r="E14" s="192">
        <f>COUNTIF(C14:C19,"✔")&amp;" / "&amp;6</f>
        <v/>
      </c>
    </row>
    <row r="15" ht="35" customHeight="1" s="86">
      <c r="C15" s="235" t="inlineStr">
        <is>
          <t>✔</t>
        </is>
      </c>
      <c r="D15" s="223" t="inlineStr">
        <is>
          <t>Het systeem is te bedienen en de prestaties ervan zijn meetbaar.</t>
        </is>
      </c>
    </row>
    <row r="16" ht="35" customHeight="1" s="86">
      <c r="C16" s="235" t="inlineStr">
        <is>
          <t>✔</t>
        </is>
      </c>
      <c r="D16" s="223" t="inlineStr">
        <is>
          <t>Kritieke opstellingen van de architectuur zijn aangetoond.</t>
        </is>
      </c>
    </row>
    <row r="17" ht="35" customHeight="1" s="86">
      <c r="C17" s="235" t="inlineStr">
        <is>
          <t>✔</t>
        </is>
      </c>
      <c r="D17" s="223" t="inlineStr">
        <is>
          <t>Kritieke koppelvlakken zijn aangetoond.</t>
        </is>
      </c>
    </row>
    <row r="18" ht="35" customHeight="1" s="86">
      <c r="C18" s="235" t="inlineStr">
        <is>
          <t>✔</t>
        </is>
      </c>
      <c r="D18" s="223" t="inlineStr">
        <is>
          <t>Aangetoond is dat het systeem samenwerkt met andere bestaande systemen.</t>
        </is>
      </c>
    </row>
    <row r="19" ht="35" customHeight="1" s="86">
      <c r="B19" s="148" t="n"/>
      <c r="C19" s="239" t="inlineStr">
        <is>
          <t>✔</t>
        </is>
      </c>
      <c r="D19" s="214" t="inlineStr">
        <is>
          <t>De betrokken stakeholders onderschrijven dat de getoonde architectuur passend is.</t>
        </is>
      </c>
      <c r="E19" s="148" t="n"/>
    </row>
    <row r="20" ht="35" customHeight="1" s="86">
      <c r="B20" s="144" t="inlineStr">
        <is>
          <t>3. Bruikbaar</t>
        </is>
      </c>
      <c r="C20" s="237" t="inlineStr">
        <is>
          <t>✔</t>
        </is>
      </c>
      <c r="D20" s="226" t="inlineStr">
        <is>
          <t>Gebruikers kunnen zelfstandig met het systeem werken.</t>
        </is>
      </c>
      <c r="E20" s="147">
        <f>COUNTIF(C20:C27,"✔")&amp;" / "&amp;8</f>
        <v/>
      </c>
    </row>
    <row r="21" ht="35" customHeight="1" s="86">
      <c r="C21" s="237" t="inlineStr">
        <is>
          <t>✔</t>
        </is>
      </c>
      <c r="D21" s="226" t="inlineStr">
        <is>
          <t>De functionaliteit van het systeem is getest.</t>
        </is>
      </c>
    </row>
    <row r="22" ht="35" customHeight="1" s="86">
      <c r="C22" s="237" t="inlineStr">
        <is>
          <t>✔</t>
        </is>
      </c>
      <c r="D22" s="226" t="inlineStr">
        <is>
          <t>De stakeholders vinden de prestaties van het systeem voldoende.</t>
        </is>
      </c>
    </row>
    <row r="23" ht="35" customHeight="1" s="86">
      <c r="C23" s="237" t="inlineStr">
        <is>
          <t>✔</t>
        </is>
      </c>
      <c r="D23" s="226" t="inlineStr">
        <is>
          <t>Het aantal defecten is voor de stakeholders acceptabel.</t>
        </is>
      </c>
    </row>
    <row r="24" ht="35" customHeight="1" s="86">
      <c r="C24" s="237" t="inlineStr">
        <is>
          <t>✔</t>
        </is>
      </c>
      <c r="D24" s="226" t="inlineStr">
        <is>
          <t>Het systeem is toereikend gedocumenteerd.</t>
        </is>
      </c>
    </row>
    <row r="25" ht="35" customHeight="1" s="86">
      <c r="C25" s="237" t="inlineStr">
        <is>
          <t>✔</t>
        </is>
      </c>
      <c r="D25" s="226" t="inlineStr">
        <is>
          <t>Duidelijk is welke systeemelementen zijn uitgebracht.</t>
        </is>
      </c>
    </row>
    <row r="26" ht="35" customHeight="1" s="86">
      <c r="C26" s="237" t="inlineStr">
        <is>
          <t>✔</t>
        </is>
      </c>
      <c r="D26" s="226" t="inlineStr">
        <is>
          <t>De meerwaarde van het systeem is aantoonbaar.</t>
        </is>
      </c>
    </row>
    <row r="27" ht="35" customHeight="1" s="86">
      <c r="B27" s="148" t="n"/>
      <c r="C27" s="238" t="inlineStr">
        <is>
          <t>✔</t>
        </is>
      </c>
      <c r="D27" s="212" t="inlineStr">
        <is>
          <t>Er is documentatie beschikbaar over het uitrollen en gebruiken van het systeem in de beoogde omgeving.</t>
        </is>
      </c>
      <c r="E27" s="148" t="n"/>
    </row>
    <row r="28" ht="35" customHeight="1" s="86">
      <c r="B28" s="191" t="inlineStr">
        <is>
          <t>4. Gereed</t>
        </is>
      </c>
      <c r="C28" s="235" t="inlineStr">
        <is>
          <t>✔</t>
        </is>
      </c>
      <c r="D28" s="223" t="inlineStr">
        <is>
          <t>De stakeholdervertegenwoordigers vinden het systeem geschikt voor het doel.</t>
        </is>
      </c>
      <c r="E28" s="192">
        <f>COUNTIF(C28:C30,"✔")&amp;" / "&amp;3</f>
        <v/>
      </c>
    </row>
    <row r="29" ht="35" customHeight="1" s="86">
      <c r="C29" s="235" t="inlineStr">
        <is>
          <t>✔</t>
        </is>
      </c>
      <c r="D29" s="223" t="inlineStr">
        <is>
          <t>De stakeholdervertegenwoordigers willen dat het systeem in gebruik wordt genomen.</t>
        </is>
      </c>
    </row>
    <row r="30" ht="35" customHeight="1" s="86">
      <c r="B30" s="148" t="n"/>
      <c r="C30" s="239" t="inlineStr">
        <is>
          <t>✔</t>
        </is>
      </c>
      <c r="D30" s="214" t="inlineStr">
        <is>
          <t>De ondersteuning na livegang staat geregeld.</t>
        </is>
      </c>
      <c r="E30" s="148" t="n"/>
    </row>
    <row r="31" ht="35" customHeight="1" s="86">
      <c r="B31" s="144" t="inlineStr">
        <is>
          <t>5. Operationeel</t>
        </is>
      </c>
      <c r="C31" s="237" t="inlineStr">
        <is>
          <t>✔</t>
        </is>
      </c>
      <c r="D31" s="226" t="inlineStr">
        <is>
          <t>De beoogde gebruikers hebben toegang tot het systeem.</t>
        </is>
      </c>
      <c r="E31" s="147">
        <f>COUNTIF(C31:C33,"✔")&amp;" / "&amp;3</f>
        <v/>
      </c>
    </row>
    <row r="32" ht="35" customHeight="1" s="86">
      <c r="C32" s="237" t="inlineStr">
        <is>
          <t>✔</t>
        </is>
      </c>
      <c r="D32" s="226" t="inlineStr">
        <is>
          <t>Er draait minstens één volledig werkend exemplaar van het systeem.</t>
        </is>
      </c>
    </row>
    <row r="33" ht="35" customHeight="1" s="86">
      <c r="B33" s="148" t="n"/>
      <c r="C33" s="238" t="inlineStr">
        <is>
          <t>✔</t>
        </is>
      </c>
      <c r="D33" s="212" t="inlineStr">
        <is>
          <t>Het systeem wordt volledig ondersteund volgens de afgesproken serviceniveaus.</t>
        </is>
      </c>
      <c r="E33" s="148" t="n"/>
    </row>
    <row r="34" ht="35" customHeight="1" s="86">
      <c r="B34" s="191" t="inlineStr">
        <is>
          <t>6. Uitgefaseerd</t>
        </is>
      </c>
      <c r="C34" s="235" t="inlineStr">
        <is>
          <t>✔</t>
        </is>
      </c>
      <c r="D34" s="223" t="inlineStr">
        <is>
          <t>Het systeem is vervangen of stopgezet.</t>
        </is>
      </c>
      <c r="E34" s="192">
        <f>COUNTIF(C34:C37,"✔")&amp;" / "&amp;4</f>
        <v/>
      </c>
    </row>
    <row r="35" ht="35" customHeight="1" s="86">
      <c r="C35" s="235" t="inlineStr">
        <is>
          <t>✔</t>
        </is>
      </c>
      <c r="D35" s="223" t="inlineStr">
        <is>
          <t>Er wordt geen ondersteuning meer geboden op het systeem.</t>
        </is>
      </c>
    </row>
    <row r="36" ht="35" customHeight="1" s="86">
      <c r="C36" s="235" t="inlineStr">
        <is>
          <t>✔</t>
        </is>
      </c>
      <c r="D36" s="223" t="inlineStr">
        <is>
          <t>Geen enkele erkende stakeholder gebruikt het systeem nog.</t>
        </is>
      </c>
    </row>
    <row r="37" ht="35" customHeight="1" s="86">
      <c r="B37" s="148" t="n"/>
      <c r="C37" s="239" t="inlineStr">
        <is>
          <t>✔</t>
        </is>
      </c>
      <c r="D37" s="214" t="inlineStr">
        <is>
          <t>Er komen geen updates meer voor het systeem.</t>
        </is>
      </c>
      <c r="E37" s="148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4">
    <mergeCell ref="B31:B33"/>
    <mergeCell ref="E14:E19"/>
    <mergeCell ref="B20:B27"/>
    <mergeCell ref="B34:B37"/>
    <mergeCell ref="E20:E27"/>
    <mergeCell ref="B7:B13"/>
    <mergeCell ref="E34:E37"/>
    <mergeCell ref="E7:E13"/>
    <mergeCell ref="E28:E30"/>
    <mergeCell ref="B3:E3"/>
    <mergeCell ref="B14:B19"/>
    <mergeCell ref="E31:E33"/>
    <mergeCell ref="B28:B30"/>
    <mergeCell ref="B2:D2"/>
  </mergeCells>
  <conditionalFormatting sqref="E7:E13">
    <cfRule type="expression" priority="1" dxfId="3">
      <formula>COUNTIF($C$7:$C$13,"✔")=7</formula>
    </cfRule>
  </conditionalFormatting>
  <conditionalFormatting sqref="E14:E19">
    <cfRule type="expression" priority="2" dxfId="3">
      <formula>COUNTIF($C$14:$C$19,"✔")=6</formula>
    </cfRule>
  </conditionalFormatting>
  <conditionalFormatting sqref="E20:E27">
    <cfRule type="expression" priority="3" dxfId="3">
      <formula>COUNTIF($C$20:$C$27,"✔")=8</formula>
    </cfRule>
  </conditionalFormatting>
  <conditionalFormatting sqref="E28:E30">
    <cfRule type="expression" priority="4" dxfId="3">
      <formula>COUNTIF($C$28:$C$30,"✔")=3</formula>
    </cfRule>
  </conditionalFormatting>
  <conditionalFormatting sqref="E31:E33">
    <cfRule type="expression" priority="5" dxfId="3">
      <formula>COUNTIF($C$31:$C$33,"✔")=3</formula>
    </cfRule>
  </conditionalFormatting>
  <conditionalFormatting sqref="E34:E37">
    <cfRule type="expression" priority="6" dxfId="3">
      <formula>COUNTIF($C$34:$C$37,"✔")=4</formula>
    </cfRule>
  </conditionalFormatting>
  <conditionalFormatting sqref="C7:C37">
    <cfRule type="expression" priority="7" dxfId="4">
      <formula>C7="✔"</formula>
    </cfRule>
  </conditionalFormatting>
  <dataValidations count="1">
    <dataValidation sqref="C7:C27" showDropDown="0" showInputMessage="0" showErrorMessage="0" allowBlank="1" type="list" errorStyle="stop" operator="between">
      <formula1>"✔"</formula1>
      <formula2>0</formula2>
    </dataValidation>
  </dataValidations>
  <hyperlinks>
    <hyperlink ref="B1" location="Dashboard!A1" display="← Dashboard"/>
  </hyperlinks>
  <printOptions horizontalCentered="0" verticalCentered="0" headings="0" gridLines="0" gridLinesSet="1"/>
  <pageMargins left="0.3" right="0.3" top="0.4" bottom="0.4" header="0.511811023622047" footer="0.511811023622047"/>
  <pageSetup orientation="landscape" paperSize="1" scale="100" fitToHeight="0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tabColor rgb="FF2557A7"/>
    <outlinePr summaryBelow="1" summaryRight="1"/>
    <pageSetUpPr fitToPage="1"/>
  </sheetPr>
  <dimension ref="B1:M45"/>
  <sheetViews>
    <sheetView showFormulas="0" showGridLines="0" showRowColHeaders="1" showZeros="1" rightToLeft="0" tabSelected="0" showOutlineSymbols="1" defaultGridColor="1" view="normal" topLeftCell="A1" colorId="64" zoomScale="110" zoomScaleNormal="11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3" customWidth="1" style="85" min="1" max="1"/>
    <col width="27" customWidth="1" style="85" min="2" max="2"/>
    <col width="6" customWidth="1" style="85" min="3" max="3"/>
    <col width="95" customWidth="1" style="85" min="4" max="4"/>
    <col width="16" customWidth="1" style="85" min="5" max="5"/>
    <col hidden="1" width="13" customWidth="1" style="85" min="7" max="13"/>
  </cols>
  <sheetData>
    <row r="1" ht="15" customHeight="1" s="86">
      <c r="B1" s="118" t="inlineStr">
        <is>
          <t>← Dashboard</t>
        </is>
      </c>
      <c r="M1" s="85">
        <f>SUM(H7:H12)</f>
        <v/>
      </c>
    </row>
    <row r="2" ht="39.75" customHeight="1" s="86">
      <c r="B2" s="156" t="inlineStr">
        <is>
          <t>Work</t>
        </is>
      </c>
      <c r="E2" s="120" t="inlineStr">
        <is>
          <t>SOLUTION</t>
        </is>
      </c>
      <c r="M2" s="85">
        <f>SUM(I7:I12)</f>
        <v/>
      </c>
    </row>
    <row r="3" s="86">
      <c r="B3" s="121" t="inlineStr">
        <is>
          <t>Work is de inspanning — mentaal of fysiek — die wordt geleverd om tot een resultaat te komen.</t>
        </is>
      </c>
      <c r="M3" s="85">
        <f>SUM(K7:K12)</f>
        <v/>
      </c>
    </row>
    <row r="4" ht="13.5" customHeight="1" s="86">
      <c r="B4" s="122" t="inlineStr">
        <is>
          <t>CURRENT STATE</t>
        </is>
      </c>
      <c r="C4" s="122" t="inlineStr">
        <is>
          <t>PROGRESS</t>
        </is>
      </c>
      <c r="D4" s="122" t="inlineStr">
        <is>
          <t>STATES ACHIEVED</t>
        </is>
      </c>
      <c r="E4" s="122" t="inlineStr">
        <is>
          <t>OWNER · AREA</t>
        </is>
      </c>
      <c r="M4" s="85">
        <f>SUM(J7:J12)</f>
        <v/>
      </c>
    </row>
    <row r="5" ht="25.5" customHeight="1" s="86">
      <c r="B5" s="123">
        <f>IF(M3=0,"Not started",INDEX(G7:G12,M3))</f>
        <v/>
      </c>
      <c r="C5" s="124">
        <f>IF(M2=0,0,M1/M2)</f>
        <v/>
      </c>
      <c r="D5" s="123">
        <f>M4&amp;" / "&amp;6</f>
        <v/>
      </c>
      <c r="E5" s="125" t="inlineStr">
        <is>
          <t>Kernel · Endeavor</t>
        </is>
      </c>
    </row>
    <row r="6" ht="19.5" customHeight="1" s="86">
      <c r="B6" s="126" t="inlineStr">
        <is>
          <t>STATE</t>
        </is>
      </c>
      <c r="C6" s="100" t="inlineStr">
        <is>
          <t>✔</t>
        </is>
      </c>
      <c r="D6" s="126" t="inlineStr">
        <is>
          <t>CHECKLIST ITEM</t>
        </is>
      </c>
      <c r="E6" s="100" t="inlineStr">
        <is>
          <t>STATE STATUS</t>
        </is>
      </c>
    </row>
    <row r="7" ht="35" customHeight="1" s="86">
      <c r="B7" s="157" t="inlineStr">
        <is>
          <t>1. Geïnitieerd</t>
        </is>
      </c>
      <c r="C7" s="240" t="inlineStr">
        <is>
          <t>✔</t>
        </is>
      </c>
      <c r="D7" s="230" t="inlineStr">
        <is>
          <t>Duidelijk is welk resultaat van dit werk wordt verwacht.</t>
        </is>
      </c>
      <c r="E7" s="160">
        <f>COUNTIF(C7:C13,"✔")&amp;" / "&amp;7</f>
        <v/>
      </c>
      <c r="G7" s="85" t="inlineStr">
        <is>
          <t>Geïnitieerd</t>
        </is>
      </c>
      <c r="H7" s="85">
        <f>COUNTIF(C7:C13,"✔")</f>
        <v/>
      </c>
      <c r="I7" s="85" t="n">
        <v>7</v>
      </c>
      <c r="J7" s="85">
        <f>IF(H7=I7,1,0)</f>
        <v/>
      </c>
      <c r="K7" s="85">
        <f>J7</f>
        <v/>
      </c>
    </row>
    <row r="8" ht="35" customHeight="1" s="86">
      <c r="C8" s="240" t="inlineStr">
        <is>
          <t>✔</t>
        </is>
      </c>
      <c r="D8" s="230" t="inlineStr">
        <is>
          <t>Randvoorwaarden voor de uitvoering zijn helder benoemd.</t>
        </is>
      </c>
      <c r="G8" s="85" t="inlineStr">
        <is>
          <t>Voorbereid</t>
        </is>
      </c>
      <c r="H8" s="85">
        <f>COUNTIF(C14:C25,"✔")</f>
        <v/>
      </c>
      <c r="I8" s="85" t="n">
        <v>12</v>
      </c>
      <c r="J8" s="85">
        <f>IF(H8=I8,1,0)</f>
        <v/>
      </c>
      <c r="K8" s="85">
        <f>J8*K7</f>
        <v/>
      </c>
    </row>
    <row r="9" ht="35" customHeight="1" s="86">
      <c r="C9" s="240" t="inlineStr">
        <is>
          <t>✔</t>
        </is>
      </c>
      <c r="D9" s="230" t="inlineStr">
        <is>
          <t>Bekend is wie het werk financiert.</t>
        </is>
      </c>
      <c r="G9" s="85" t="inlineStr">
        <is>
          <t>Gestart</t>
        </is>
      </c>
      <c r="H9" s="85">
        <f>COUNTIF(C26:C29,"✔")</f>
        <v/>
      </c>
      <c r="I9" s="85" t="n">
        <v>4</v>
      </c>
      <c r="J9" s="85">
        <f>IF(H9=I9,1,0)</f>
        <v/>
      </c>
      <c r="K9" s="85">
        <f>J9*K8</f>
        <v/>
      </c>
    </row>
    <row r="10" ht="35" customHeight="1" s="86">
      <c r="C10" s="240" t="inlineStr">
        <is>
          <t>✔</t>
        </is>
      </c>
      <c r="D10" s="230" t="inlineStr">
        <is>
          <t>Duidelijk is wie dit werk heeft aangevraagd.</t>
        </is>
      </c>
      <c r="G10" s="85" t="inlineStr">
        <is>
          <t>Onder controle</t>
        </is>
      </c>
      <c r="H10" s="85">
        <f>COUNTIF(C30:C36,"✔")</f>
        <v/>
      </c>
      <c r="I10" s="85" t="n">
        <v>7</v>
      </c>
      <c r="J10" s="85">
        <f>IF(H10=I10,1,0)</f>
        <v/>
      </c>
      <c r="K10" s="85">
        <f>J10*K9</f>
        <v/>
      </c>
    </row>
    <row r="11" ht="35" customHeight="1" s="86">
      <c r="C11" s="240" t="inlineStr">
        <is>
          <t>✔</t>
        </is>
      </c>
      <c r="D11" s="230" t="inlineStr">
        <is>
          <t>Bekend is wie de resultaten gaat accepteren.</t>
        </is>
      </c>
      <c r="G11" s="85" t="inlineStr">
        <is>
          <t>Afgerond</t>
        </is>
      </c>
      <c r="H11" s="85">
        <f>COUNTIF(C37:C39,"✔")</f>
        <v/>
      </c>
      <c r="I11" s="85" t="n">
        <v>3</v>
      </c>
      <c r="J11" s="85">
        <f>IF(H11=I11,1,0)</f>
        <v/>
      </c>
      <c r="K11" s="85">
        <f>J11*K10</f>
        <v/>
      </c>
    </row>
    <row r="12" ht="35" customHeight="1" s="86">
      <c r="C12" s="240" t="inlineStr">
        <is>
          <t>✔</t>
        </is>
      </c>
      <c r="D12" s="230" t="inlineStr">
        <is>
          <t>Duidelijk is waar de financiering vandaan komt.</t>
        </is>
      </c>
      <c r="G12" s="85" t="inlineStr">
        <is>
          <t>Gesloten</t>
        </is>
      </c>
      <c r="H12" s="85">
        <f>COUNTIF(C40:C45,"✔")</f>
        <v/>
      </c>
      <c r="I12" s="85" t="n">
        <v>6</v>
      </c>
      <c r="J12" s="85">
        <f>IF(H12=I12,1,0)</f>
        <v/>
      </c>
      <c r="K12" s="85">
        <f>J12*K11</f>
        <v/>
      </c>
    </row>
    <row r="13" ht="35" customHeight="1" s="86">
      <c r="B13" s="161" t="n"/>
      <c r="C13" s="241" t="inlineStr">
        <is>
          <t>✔</t>
        </is>
      </c>
      <c r="D13" s="216" t="inlineStr">
        <is>
          <t>De prioriteit van dit werk staat vast.</t>
        </is>
      </c>
      <c r="E13" s="161" t="n"/>
    </row>
    <row r="14" ht="35" customHeight="1" s="86">
      <c r="B14" s="195" t="inlineStr">
        <is>
          <t>2. Voorbereid</t>
        </is>
      </c>
      <c r="C14" s="235" t="inlineStr">
        <is>
          <t>✔</t>
        </is>
      </c>
      <c r="D14" s="223" t="inlineStr">
        <is>
          <t>Er is een toezegging gedaan.</t>
        </is>
      </c>
      <c r="E14" s="196">
        <f>COUNTIF(C14:C25,"✔")&amp;" / "&amp;12</f>
        <v/>
      </c>
    </row>
    <row r="15" ht="35" customHeight="1" s="86">
      <c r="C15" s="235" t="inlineStr">
        <is>
          <t>✔</t>
        </is>
      </c>
      <c r="D15" s="223" t="inlineStr">
        <is>
          <t>Kosten en inspanning zijn geraamd.</t>
        </is>
      </c>
    </row>
    <row r="16" ht="35" customHeight="1" s="86">
      <c r="C16" s="235" t="inlineStr">
        <is>
          <t>✔</t>
        </is>
      </c>
      <c r="D16" s="223" t="inlineStr">
        <is>
          <t>Duidelijk is welke capaciteit beschikbaar is.</t>
        </is>
      </c>
    </row>
    <row r="17" ht="35" customHeight="1" s="86">
      <c r="C17" s="235" t="inlineStr">
        <is>
          <t>✔</t>
        </is>
      </c>
      <c r="D17" s="223" t="inlineStr">
        <is>
          <t>Het governancebeleid en de bijbehorende procedures zijn helder.</t>
        </is>
      </c>
    </row>
    <row r="18" ht="35" customHeight="1" s="86">
      <c r="C18" s="235" t="inlineStr">
        <is>
          <t>✔</t>
        </is>
      </c>
      <c r="D18" s="223" t="inlineStr">
        <is>
          <t>De risico's zijn in kaart.</t>
        </is>
      </c>
    </row>
    <row r="19" ht="35" customHeight="1" s="86">
      <c r="C19" s="235" t="inlineStr">
        <is>
          <t>✔</t>
        </is>
      </c>
      <c r="D19" s="223" t="inlineStr">
        <is>
          <t>Acceptatiecriteria zijn vastgesteld en afgestemd met de klant.</t>
        </is>
      </c>
    </row>
    <row r="20" ht="35" customHeight="1" s="86">
      <c r="C20" s="235" t="inlineStr">
        <is>
          <t>✔</t>
        </is>
      </c>
      <c r="D20" s="223" t="inlineStr">
        <is>
          <t>Het werk is voldoende opgedeeld om productief te beginnen.</t>
        </is>
      </c>
    </row>
    <row r="21" ht="35" customHeight="1" s="86">
      <c r="C21" s="235" t="inlineStr">
        <is>
          <t>✔</t>
        </is>
      </c>
      <c r="D21" s="223" t="inlineStr">
        <is>
          <t>Team en stakeholders hebben samen de taken bepaald en geprioriteerd.</t>
        </is>
      </c>
    </row>
    <row r="22" ht="35" customHeight="1" s="86">
      <c r="C22" s="235" t="inlineStr">
        <is>
          <t>✔</t>
        </is>
      </c>
      <c r="D22" s="223" t="inlineStr">
        <is>
          <t>Er ligt een geloofwaardig plan.</t>
        </is>
      </c>
    </row>
    <row r="23" ht="35" customHeight="1" s="86">
      <c r="C23" s="235" t="inlineStr">
        <is>
          <t>✔</t>
        </is>
      </c>
      <c r="D23" s="223" t="inlineStr">
        <is>
          <t>De financiering om te starten is geregeld.</t>
        </is>
      </c>
    </row>
    <row r="24" ht="35" customHeight="1" s="86">
      <c r="C24" s="235" t="inlineStr">
        <is>
          <t>✔</t>
        </is>
      </c>
      <c r="D24" s="223" t="inlineStr">
        <is>
          <t>Het team, of in elk geval een deel ervan, kan aan de slag.</t>
        </is>
      </c>
    </row>
    <row r="25" ht="35" customHeight="1" s="86">
      <c r="B25" s="161" t="n"/>
      <c r="C25" s="242" t="inlineStr">
        <is>
          <t>✔</t>
        </is>
      </c>
      <c r="D25" s="218" t="inlineStr">
        <is>
          <t>Integratie- en opleverpunten zijn vastgesteld.</t>
        </is>
      </c>
      <c r="E25" s="161" t="n"/>
    </row>
    <row r="26" ht="35" customHeight="1" s="86">
      <c r="B26" s="157" t="inlineStr">
        <is>
          <t>3. Gestart</t>
        </is>
      </c>
      <c r="C26" s="240" t="inlineStr">
        <is>
          <t>✔</t>
        </is>
      </c>
      <c r="D26" s="230" t="inlineStr">
        <is>
          <t>Het ontwikkelwerk is aangevangen.</t>
        </is>
      </c>
      <c r="E26" s="160">
        <f>COUNTIF(C26:C29,"✔")&amp;" / "&amp;4</f>
        <v/>
      </c>
    </row>
    <row r="27" ht="35" customHeight="1" s="86">
      <c r="C27" s="240" t="inlineStr">
        <is>
          <t>✔</t>
        </is>
      </c>
      <c r="D27" s="230" t="inlineStr">
        <is>
          <t>De voortgang van het werk wordt gevolgd.</t>
        </is>
      </c>
    </row>
    <row r="28" ht="35" customHeight="1" s="86">
      <c r="C28" s="240" t="inlineStr">
        <is>
          <t>✔</t>
        </is>
      </c>
      <c r="D28" s="230" t="inlineStr">
        <is>
          <t>Het werk wordt opgeknipt in behapbare items met een heldere definitie van 'klaar'.</t>
        </is>
      </c>
    </row>
    <row r="29" ht="35" customHeight="1" s="86">
      <c r="B29" s="161" t="n"/>
      <c r="C29" s="241" t="inlineStr">
        <is>
          <t>✔</t>
        </is>
      </c>
      <c r="D29" s="216" t="inlineStr">
        <is>
          <t>Teamleden pakken taken op en brengen ze verder.</t>
        </is>
      </c>
      <c r="E29" s="161" t="n"/>
    </row>
    <row r="30" ht="35" customHeight="1" s="86">
      <c r="B30" s="195" t="inlineStr">
        <is>
          <t>4. Onder controle</t>
        </is>
      </c>
      <c r="C30" s="235" t="inlineStr">
        <is>
          <t>✔</t>
        </is>
      </c>
      <c r="D30" s="223" t="inlineStr">
        <is>
          <t>Taken komen af.</t>
        </is>
      </c>
      <c r="E30" s="196">
        <f>COUNTIF(C30:C36,"✔")&amp;" / "&amp;7</f>
        <v/>
      </c>
    </row>
    <row r="31" ht="35" customHeight="1" s="86">
      <c r="C31" s="235" t="inlineStr">
        <is>
          <t>✔</t>
        </is>
      </c>
      <c r="D31" s="223" t="inlineStr">
        <is>
          <t>Ongepland werk blijft beheersbaar.</t>
        </is>
      </c>
    </row>
    <row r="32" ht="35" customHeight="1" s="86">
      <c r="C32" s="235" t="inlineStr">
        <is>
          <t>✔</t>
        </is>
      </c>
      <c r="D32" s="223" t="inlineStr">
        <is>
          <t>Risico's zijn beheerst: zowel de kans erop als de impact ervan zijn teruggebracht tot een acceptabel niveau.</t>
        </is>
      </c>
    </row>
    <row r="33" ht="35" customHeight="1" s="86">
      <c r="C33" s="235" t="inlineStr">
        <is>
          <t>✔</t>
        </is>
      </c>
      <c r="D33" s="223" t="inlineStr">
        <is>
          <t>Schattingen worden bijgesteld aan de hand van hoe het team daadwerkelijk presteert.</t>
        </is>
      </c>
    </row>
    <row r="34" ht="35" customHeight="1" s="86">
      <c r="C34" s="235" t="inlineStr">
        <is>
          <t>✔</t>
        </is>
      </c>
      <c r="D34" s="223" t="inlineStr">
        <is>
          <t>Er zijn cijfers beschikbaar die voortgang en snelheid laten zien.</t>
        </is>
      </c>
    </row>
    <row r="35" ht="35" customHeight="1" s="86">
      <c r="C35" s="235" t="inlineStr">
        <is>
          <t>✔</t>
        </is>
      </c>
      <c r="D35" s="223" t="inlineStr">
        <is>
          <t>Herstelwerk blijft binnen de perken.</t>
        </is>
      </c>
    </row>
    <row r="36" ht="35" customHeight="1" s="86">
      <c r="B36" s="161" t="n"/>
      <c r="C36" s="242" t="inlineStr">
        <is>
          <t>✔</t>
        </is>
      </c>
      <c r="D36" s="218" t="inlineStr">
        <is>
          <t>Taken worden structureel op tijd en binnen schatting afgerond.</t>
        </is>
      </c>
      <c r="E36" s="161" t="n"/>
    </row>
    <row r="37" ht="35" customHeight="1" s="86">
      <c r="B37" s="157" t="inlineStr">
        <is>
          <t>5. Afgerond</t>
        </is>
      </c>
      <c r="C37" s="240" t="inlineStr">
        <is>
          <t>✔</t>
        </is>
      </c>
      <c r="D37" s="230" t="inlineStr">
        <is>
          <t>Wat nog open staat, is administratieve afhandeling of voorbereiding van het volgende stuk werk.</t>
        </is>
      </c>
      <c r="E37" s="160">
        <f>COUNTIF(C37:C39,"✔")&amp;" / "&amp;3</f>
        <v/>
      </c>
    </row>
    <row r="38" ht="35" customHeight="1" s="86">
      <c r="C38" s="240" t="inlineStr">
        <is>
          <t>✔</t>
        </is>
      </c>
      <c r="D38" s="230" t="inlineStr">
        <is>
          <t>De beoogde resultaten zijn gerealiseerd.</t>
        </is>
      </c>
    </row>
    <row r="39" ht="35" customHeight="1" s="86">
      <c r="B39" s="161" t="n"/>
      <c r="C39" s="241" t="inlineStr">
        <is>
          <t>✔</t>
        </is>
      </c>
      <c r="D39" s="216" t="inlineStr">
        <is>
          <t>De stakeholder(s) heeft/hebben het opgeleverde systeem geaccepteerd.</t>
        </is>
      </c>
      <c r="E39" s="161" t="n"/>
    </row>
    <row r="40" ht="35" customHeight="1" s="86">
      <c r="B40" s="195" t="inlineStr">
        <is>
          <t>6. Gesloten</t>
        </is>
      </c>
      <c r="C40" s="235" t="inlineStr">
        <is>
          <t>✔</t>
        </is>
      </c>
      <c r="D40" s="223" t="inlineStr">
        <is>
          <t>Geleerde lessen zijn benoemd, vastgelegd en besproken.</t>
        </is>
      </c>
      <c r="E40" s="196">
        <f>COUNTIF(C40:C45,"✔")&amp;" / "&amp;6</f>
        <v/>
      </c>
    </row>
    <row r="41" ht="35" customHeight="1" s="86">
      <c r="C41" s="235" t="inlineStr">
        <is>
          <t>✔</t>
        </is>
      </c>
      <c r="D41" s="223" t="inlineStr">
        <is>
          <t>De cijfers zijn gepubliceerd.</t>
        </is>
      </c>
    </row>
    <row r="42" ht="35" customHeight="1" s="86">
      <c r="C42" s="235" t="inlineStr">
        <is>
          <t>✔</t>
        </is>
      </c>
      <c r="D42" s="223" t="inlineStr">
        <is>
          <t>Alles is gearchiveerd.</t>
        </is>
      </c>
    </row>
    <row r="43" ht="35" customHeight="1" s="86">
      <c r="C43" s="235" t="inlineStr">
        <is>
          <t>✔</t>
        </is>
      </c>
      <c r="D43" s="223" t="inlineStr">
        <is>
          <t>Het budget is verantwoord en afgesloten.</t>
        </is>
      </c>
    </row>
    <row r="44" ht="35" customHeight="1" s="86">
      <c r="C44" s="235" t="inlineStr">
        <is>
          <t>✔</t>
        </is>
      </c>
      <c r="D44" s="223" t="inlineStr">
        <is>
          <t>Het team is ontheven van het werk.</t>
        </is>
      </c>
    </row>
    <row r="45" ht="35" customHeight="1" s="86">
      <c r="B45" s="161" t="n"/>
      <c r="C45" s="242" t="inlineStr">
        <is>
          <t>✔</t>
        </is>
      </c>
      <c r="D45" s="218" t="inlineStr">
        <is>
          <t>Er staan geen taken meer open.</t>
        </is>
      </c>
      <c r="E45" s="16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4">
    <mergeCell ref="E26:E29"/>
    <mergeCell ref="B40:B45"/>
    <mergeCell ref="E40:E45"/>
    <mergeCell ref="B14:B25"/>
    <mergeCell ref="B26:B29"/>
    <mergeCell ref="E14:E25"/>
    <mergeCell ref="B7:B13"/>
    <mergeCell ref="B2:D2"/>
    <mergeCell ref="E7:E13"/>
    <mergeCell ref="B3:E3"/>
    <mergeCell ref="E37:E39"/>
    <mergeCell ref="E30:E36"/>
    <mergeCell ref="B30:B36"/>
    <mergeCell ref="B37:B39"/>
  </mergeCells>
  <conditionalFormatting sqref="E7:E13">
    <cfRule type="expression" priority="1" dxfId="3">
      <formula>COUNTIF($C$7:$C$13,"✔")=7</formula>
    </cfRule>
  </conditionalFormatting>
  <conditionalFormatting sqref="E14:E25">
    <cfRule type="expression" priority="2" dxfId="3">
      <formula>COUNTIF($C$14:$C$25,"✔")=12</formula>
    </cfRule>
  </conditionalFormatting>
  <conditionalFormatting sqref="E26:E29">
    <cfRule type="expression" priority="3" dxfId="3">
      <formula>COUNTIF($C$26:$C$29,"✔")=4</formula>
    </cfRule>
  </conditionalFormatting>
  <conditionalFormatting sqref="E30:E36">
    <cfRule type="expression" priority="4" dxfId="3">
      <formula>COUNTIF($C$30:$C$36,"✔")=7</formula>
    </cfRule>
  </conditionalFormatting>
  <conditionalFormatting sqref="E37:E39">
    <cfRule type="expression" priority="5" dxfId="3">
      <formula>COUNTIF($C$37:$C$39,"✔")=3</formula>
    </cfRule>
  </conditionalFormatting>
  <conditionalFormatting sqref="E40:E45">
    <cfRule type="expression" priority="6" dxfId="3">
      <formula>COUNTIF($C$40:$C$45,"✔")=6</formula>
    </cfRule>
  </conditionalFormatting>
  <conditionalFormatting sqref="C7:C45">
    <cfRule type="expression" priority="7" dxfId="4">
      <formula>C7="✔"</formula>
    </cfRule>
  </conditionalFormatting>
  <dataValidations count="1">
    <dataValidation sqref="C7:C25" showDropDown="0" showInputMessage="0" showErrorMessage="0" allowBlank="1" type="list" errorStyle="stop" operator="between">
      <formula1>"✔"</formula1>
      <formula2>0</formula2>
    </dataValidation>
  </dataValidations>
  <hyperlinks>
    <hyperlink ref="B1" location="Dashboard!A1" display="← Dashboard"/>
  </hyperlinks>
  <printOptions horizontalCentered="0" verticalCentered="0" headings="0" gridLines="0" gridLinesSet="1"/>
  <pageMargins left="0.3" right="0.3" top="0.4" bottom="0.4" header="0.511811023622047" footer="0.511811023622047"/>
  <pageSetup orientation="landscape" paperSize="1" scale="100" fitToHeight="0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tabColor rgb="FF2557A7"/>
    <outlinePr summaryBelow="1" summaryRight="1"/>
    <pageSetUpPr fitToPage="1"/>
  </sheetPr>
  <dimension ref="B1:M39"/>
  <sheetViews>
    <sheetView showFormulas="0" showGridLines="0" showRowColHeaders="1" showZeros="1" rightToLeft="0" tabSelected="0" showOutlineSymbols="1" defaultGridColor="1" view="normal" topLeftCell="A1" colorId="64" zoomScale="110" zoomScaleNormal="11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3" customWidth="1" style="85" min="1" max="1"/>
    <col width="27" customWidth="1" style="85" min="2" max="2"/>
    <col width="6" customWidth="1" style="85" min="3" max="3"/>
    <col width="95" customWidth="1" style="85" min="4" max="4"/>
    <col width="16" customWidth="1" style="85" min="5" max="5"/>
    <col hidden="1" width="13" customWidth="1" style="85" min="7" max="13"/>
  </cols>
  <sheetData>
    <row r="1" ht="15" customHeight="1" s="86">
      <c r="B1" s="118" t="inlineStr">
        <is>
          <t>← Dashboard</t>
        </is>
      </c>
      <c r="M1" s="85">
        <f>SUM(H7:H11)</f>
        <v/>
      </c>
    </row>
    <row r="2" ht="39.75" customHeight="1" s="86">
      <c r="B2" s="156" t="inlineStr">
        <is>
          <t>Team</t>
        </is>
      </c>
      <c r="E2" s="120" t="inlineStr">
        <is>
          <t>SOLUTION</t>
        </is>
      </c>
      <c r="M2" s="85">
        <f>SUM(I7:I11)</f>
        <v/>
      </c>
    </row>
    <row r="3" s="86">
      <c r="B3" s="121" t="inlineStr">
        <is>
          <t>Het Team is de groep mensen die zich actief bezighoudt met het bouwen, onderhouden, opleveren of ondersteunen van een specifiek systeem.</t>
        </is>
      </c>
      <c r="M3" s="85">
        <f>SUM(K7:K11)</f>
        <v/>
      </c>
    </row>
    <row r="4" ht="13.5" customHeight="1" s="86">
      <c r="B4" s="122" t="inlineStr">
        <is>
          <t>CURRENT STATE</t>
        </is>
      </c>
      <c r="C4" s="122" t="inlineStr">
        <is>
          <t>PROGRESS</t>
        </is>
      </c>
      <c r="D4" s="122" t="inlineStr">
        <is>
          <t>STATES ACHIEVED</t>
        </is>
      </c>
      <c r="E4" s="122" t="inlineStr">
        <is>
          <t>OWNER · AREA</t>
        </is>
      </c>
      <c r="M4" s="85">
        <f>SUM(J7:J11)</f>
        <v/>
      </c>
    </row>
    <row r="5" ht="25.5" customHeight="1" s="86">
      <c r="B5" s="123">
        <f>IF(M3=0,"Not started",INDEX(G7:G11,M3))</f>
        <v/>
      </c>
      <c r="C5" s="124">
        <f>IF(M2=0,0,M1/M2)</f>
        <v/>
      </c>
      <c r="D5" s="123">
        <f>M4&amp;" / "&amp;5</f>
        <v/>
      </c>
      <c r="E5" s="125" t="inlineStr">
        <is>
          <t>Kernel · Endeavor</t>
        </is>
      </c>
    </row>
    <row r="6" ht="19.5" customHeight="1" s="86">
      <c r="B6" s="126" t="inlineStr">
        <is>
          <t>STATE</t>
        </is>
      </c>
      <c r="C6" s="100" t="inlineStr">
        <is>
          <t>✔</t>
        </is>
      </c>
      <c r="D6" s="126" t="inlineStr">
        <is>
          <t>CHECKLIST ITEM</t>
        </is>
      </c>
      <c r="E6" s="100" t="inlineStr">
        <is>
          <t>STATE STATUS</t>
        </is>
      </c>
    </row>
    <row r="7" ht="35" customHeight="1" s="86">
      <c r="B7" s="157" t="inlineStr">
        <is>
          <t>1. Opgezet</t>
        </is>
      </c>
      <c r="C7" s="240" t="inlineStr">
        <is>
          <t>✔</t>
        </is>
      </c>
      <c r="D7" s="230" t="inlineStr">
        <is>
          <t>De teammissie is verwoord in termen van de uitdaging en de beoogde uitkomsten.</t>
        </is>
      </c>
      <c r="E7" s="160">
        <f>COUNTIF(C7:C17,"✔")&amp;" / "&amp;11</f>
        <v/>
      </c>
      <c r="G7" s="85" t="inlineStr">
        <is>
          <t>Opgezet</t>
        </is>
      </c>
      <c r="H7" s="85">
        <f>COUNTIF(C7:C17,"✔")</f>
        <v/>
      </c>
      <c r="I7" s="85" t="n">
        <v>11</v>
      </c>
      <c r="J7" s="85">
        <f>IF(H7=I7,1,0)</f>
        <v/>
      </c>
      <c r="K7" s="85">
        <f>J7</f>
        <v/>
      </c>
    </row>
    <row r="8" ht="35" customHeight="1" s="86">
      <c r="C8" s="240" t="inlineStr">
        <is>
          <t>✔</t>
        </is>
      </c>
      <c r="D8" s="230" t="inlineStr">
        <is>
          <t>Bekend is binnen welke grenzen het team opereert.</t>
        </is>
      </c>
      <c r="G8" s="85" t="inlineStr">
        <is>
          <t>Gevormd</t>
        </is>
      </c>
      <c r="H8" s="85">
        <f>COUNTIF(C18:C27,"✔")</f>
        <v/>
      </c>
      <c r="I8" s="85" t="n">
        <v>10</v>
      </c>
      <c r="J8" s="85">
        <f>IF(H8=I8,1,0)</f>
        <v/>
      </c>
      <c r="K8" s="85">
        <f>J8*K7</f>
        <v/>
      </c>
    </row>
    <row r="9" ht="35" customHeight="1" s="86">
      <c r="C9" s="240" t="inlineStr">
        <is>
          <t>✔</t>
        </is>
      </c>
      <c r="D9" s="230" t="inlineStr">
        <is>
          <t>Er is een aanpak om het team te laten groeien.</t>
        </is>
      </c>
      <c r="G9" s="85" t="inlineStr">
        <is>
          <t>Samenwerkend</t>
        </is>
      </c>
      <c r="H9" s="85">
        <f>COUNTIF(C28:C31,"✔")</f>
        <v/>
      </c>
      <c r="I9" s="85" t="n">
        <v>4</v>
      </c>
      <c r="J9" s="85">
        <f>IF(H9=I9,1,0)</f>
        <v/>
      </c>
      <c r="K9" s="85">
        <f>J9*K8</f>
        <v/>
      </c>
    </row>
    <row r="10" ht="35" customHeight="1" s="86">
      <c r="C10" s="240" t="inlineStr">
        <is>
          <t>✔</t>
        </is>
      </c>
      <c r="D10" s="230" t="inlineStr">
        <is>
          <t>Vastgelegd is hoe het team is samengesteld.</t>
        </is>
      </c>
      <c r="G10" s="85" t="inlineStr">
        <is>
          <t>Presterend</t>
        </is>
      </c>
      <c r="H10" s="85">
        <f>COUNTIF(C32:C36,"✔")</f>
        <v/>
      </c>
      <c r="I10" s="85" t="n">
        <v>5</v>
      </c>
      <c r="J10" s="85">
        <f>IF(H10=I10,1,0)</f>
        <v/>
      </c>
      <c r="K10" s="85">
        <f>J10*K9</f>
        <v/>
      </c>
    </row>
    <row r="11" ht="35" customHeight="1" s="86">
      <c r="C11" s="240" t="inlineStr">
        <is>
          <t>✔</t>
        </is>
      </c>
      <c r="D11" s="230" t="inlineStr">
        <is>
          <t>Randvoorwaarden voor waar en hoe het werk gebeurt, zijn vastgelegd.</t>
        </is>
      </c>
      <c r="G11" s="85" t="inlineStr">
        <is>
          <t>Ontbonden</t>
        </is>
      </c>
      <c r="H11" s="85">
        <f>COUNTIF(C37:C39,"✔")</f>
        <v/>
      </c>
      <c r="I11" s="85" t="n">
        <v>3</v>
      </c>
      <c r="J11" s="85">
        <f>IF(H11=I11,1,0)</f>
        <v/>
      </c>
      <c r="K11" s="85">
        <f>J11*K10</f>
        <v/>
      </c>
    </row>
    <row r="12" ht="35" customHeight="1" s="86">
      <c r="C12" s="240" t="inlineStr">
        <is>
          <t>✔</t>
        </is>
      </c>
      <c r="D12" s="230" t="inlineStr">
        <is>
          <t>De verantwoordelijkheden van het team zijn geschetst.</t>
        </is>
      </c>
    </row>
    <row r="13" ht="35" customHeight="1" s="86">
      <c r="C13" s="240" t="inlineStr">
        <is>
          <t>✔</t>
        </is>
      </c>
      <c r="D13" s="230" t="inlineStr">
        <is>
          <t>Duidelijk is hoezeer het team zich committeert.</t>
        </is>
      </c>
    </row>
    <row r="14" ht="35" customHeight="1" s="86">
      <c r="C14" s="240" t="inlineStr">
        <is>
          <t>✔</t>
        </is>
      </c>
      <c r="D14" s="230" t="inlineStr">
        <is>
          <t>De benodigde competenties zijn vastgesteld.</t>
        </is>
      </c>
    </row>
    <row r="15" ht="35" customHeight="1" s="86">
      <c r="C15" s="240" t="inlineStr">
        <is>
          <t>✔</t>
        </is>
      </c>
      <c r="D15" s="230" t="inlineStr">
        <is>
          <t>De omvang van het team staat vast.</t>
        </is>
      </c>
    </row>
    <row r="16" ht="35" customHeight="1" s="86">
      <c r="C16" s="240" t="inlineStr">
        <is>
          <t>✔</t>
        </is>
      </c>
      <c r="D16" s="230" t="inlineStr">
        <is>
          <t>De governanceregels liggen vast.</t>
        </is>
      </c>
    </row>
    <row r="17" ht="35" customHeight="1" s="86">
      <c r="B17" s="161" t="n"/>
      <c r="C17" s="241" t="inlineStr">
        <is>
          <t>✔</t>
        </is>
      </c>
      <c r="D17" s="216" t="inlineStr">
        <is>
          <t>Het model voor leiderschap is gekozen.</t>
        </is>
      </c>
      <c r="E17" s="161" t="n"/>
    </row>
    <row r="18" ht="35" customHeight="1" s="86">
      <c r="B18" s="195" t="inlineStr">
        <is>
          <t>2. Gevormd</t>
        </is>
      </c>
      <c r="C18" s="235" t="inlineStr">
        <is>
          <t>✔</t>
        </is>
      </c>
      <c r="D18" s="223" t="inlineStr">
        <is>
          <t>Ieders individuele verantwoordelijkheden zijn duidelijk.</t>
        </is>
      </c>
      <c r="E18" s="196">
        <f>COUNTIF(C18:C27,"✔")&amp;" / "&amp;10</f>
        <v/>
      </c>
    </row>
    <row r="19" ht="35" customHeight="1" s="86">
      <c r="C19" s="235" t="inlineStr">
        <is>
          <t>✔</t>
        </is>
      </c>
      <c r="D19" s="223" t="inlineStr">
        <is>
          <t>Er zijn genoeg mensen aangetrokken om het werk op gang te krijgen.</t>
        </is>
      </c>
    </row>
    <row r="20" ht="35" customHeight="1" s="86">
      <c r="C20" s="235" t="inlineStr">
        <is>
          <t>✔</t>
        </is>
      </c>
      <c r="D20" s="223" t="inlineStr">
        <is>
          <t>Ieder teamlid snapt hoe het team is ingericht en wat zijn eigen rol daarin is.</t>
        </is>
      </c>
    </row>
    <row r="21" ht="35" customHeight="1" s="86">
      <c r="C21" s="235" t="inlineStr">
        <is>
          <t>✔</t>
        </is>
      </c>
      <c r="D21" s="223" t="inlineStr">
        <is>
          <t>Alle teamleden weten hoe ze hun werk moeten aanpakken.</t>
        </is>
      </c>
    </row>
    <row r="22" ht="35" customHeight="1" s="86">
      <c r="C22" s="235" t="inlineStr">
        <is>
          <t>✔</t>
        </is>
      </c>
      <c r="D22" s="223" t="inlineStr">
        <is>
          <t>De teamleden hebben kennisgemaakt (eventueel online) en beginnen elkaar te leren kennen.</t>
        </is>
      </c>
    </row>
    <row r="23" ht="35" customHeight="1" s="86">
      <c r="C23" s="235" t="inlineStr">
        <is>
          <t>✔</t>
        </is>
      </c>
      <c r="D23" s="223" t="inlineStr">
        <is>
          <t>De teamleden begrijpen hun verantwoordelijkheden en hoe die aansluiten op hun competenties.</t>
        </is>
      </c>
    </row>
    <row r="24" ht="35" customHeight="1" s="86">
      <c r="C24" s="235" t="inlineStr">
        <is>
          <t>✔</t>
        </is>
      </c>
      <c r="D24" s="223" t="inlineStr">
        <is>
          <t>Teamleden nemen werk aan.</t>
        </is>
      </c>
    </row>
    <row r="25" ht="35" customHeight="1" s="86">
      <c r="C25" s="235" t="inlineStr">
        <is>
          <t>✔</t>
        </is>
      </c>
      <c r="D25" s="223" t="inlineStr">
        <is>
          <t>Externe samenwerkingspartners — organisaties, teams of personen — zijn in kaart gebracht.</t>
        </is>
      </c>
    </row>
    <row r="26" ht="35" customHeight="1" s="86">
      <c r="C26" s="235" t="inlineStr">
        <is>
          <t>✔</t>
        </is>
      </c>
      <c r="D26" s="223" t="inlineStr">
        <is>
          <t>Vastgelegd is hoe het team onderling communiceert.</t>
        </is>
      </c>
    </row>
    <row r="27" ht="35" customHeight="1" s="86">
      <c r="B27" s="161" t="n"/>
      <c r="C27" s="242" t="inlineStr">
        <is>
          <t>✔</t>
        </is>
      </c>
      <c r="D27" s="218" t="inlineStr">
        <is>
          <t>Elk teamlid zegt toe te werken volgens de vastgestelde teamopzet.</t>
        </is>
      </c>
      <c r="E27" s="161" t="n"/>
    </row>
    <row r="28" ht="35" customHeight="1" s="86">
      <c r="B28" s="157" t="inlineStr">
        <is>
          <t>3. Samenwerkend</t>
        </is>
      </c>
      <c r="C28" s="240" t="inlineStr">
        <is>
          <t>✔</t>
        </is>
      </c>
      <c r="D28" s="230" t="inlineStr">
        <is>
          <t>Het team opereert als één hecht geheel.</t>
        </is>
      </c>
      <c r="E28" s="160">
        <f>COUNTIF(C28:C31,"✔")&amp;" / "&amp;4</f>
        <v/>
      </c>
    </row>
    <row r="29" ht="35" customHeight="1" s="86">
      <c r="C29" s="240" t="inlineStr">
        <is>
          <t>✔</t>
        </is>
      </c>
      <c r="D29" s="230" t="inlineStr">
        <is>
          <t>Binnen het team wordt open en eerlijk gecommuniceerd.</t>
        </is>
      </c>
    </row>
    <row r="30" ht="35" customHeight="1" s="86">
      <c r="C30" s="240" t="inlineStr">
        <is>
          <t>✔</t>
        </is>
      </c>
      <c r="D30" s="230" t="inlineStr">
        <is>
          <t>Het team richt zich op het waarmaken van de teammissie.</t>
        </is>
      </c>
    </row>
    <row r="31" ht="35" customHeight="1" s="86">
      <c r="B31" s="161" t="n"/>
      <c r="C31" s="241" t="inlineStr">
        <is>
          <t>✔</t>
        </is>
      </c>
      <c r="D31" s="216" t="inlineStr">
        <is>
          <t>De teamleden kennen elkaar en vertrouwen elkaar.</t>
        </is>
      </c>
      <c r="E31" s="161" t="n"/>
    </row>
    <row r="32" ht="35" customHeight="1" s="86">
      <c r="B32" s="195" t="inlineStr">
        <is>
          <t>4. Presterend</t>
        </is>
      </c>
      <c r="C32" s="235" t="inlineStr">
        <is>
          <t>✔</t>
        </is>
      </c>
      <c r="D32" s="223" t="inlineStr">
        <is>
          <t>Het team maakt zijn toezeggingen keer op keer waar.</t>
        </is>
      </c>
      <c r="E32" s="196">
        <f>COUNTIF(C32:C36,"✔")&amp;" / "&amp;5</f>
        <v/>
      </c>
    </row>
    <row r="33" ht="35" customHeight="1" s="86">
      <c r="C33" s="235" t="inlineStr">
        <is>
          <t>✔</t>
        </is>
      </c>
      <c r="D33" s="223" t="inlineStr">
        <is>
          <t>Het team stelt zich voortdurend bij op een veranderende context.</t>
        </is>
      </c>
    </row>
    <row r="34" ht="35" customHeight="1" s="86">
      <c r="C34" s="235" t="inlineStr">
        <is>
          <t>✔</t>
        </is>
      </c>
      <c r="D34" s="223" t="inlineStr">
        <is>
          <t>Het team signaleert en lost problemen zelfstandig op, zonder hulp van buiten.</t>
        </is>
      </c>
    </row>
    <row r="35" ht="35" customHeight="1" s="86">
      <c r="C35" s="235" t="inlineStr">
        <is>
          <t>✔</t>
        </is>
      </c>
      <c r="D35" s="223" t="inlineStr">
        <is>
          <t>Er wordt goede voortgang geboekt, met weinig vermijdbaar terugval- of herstelwerk.</t>
        </is>
      </c>
    </row>
    <row r="36" ht="35" customHeight="1" s="86">
      <c r="B36" s="161" t="n"/>
      <c r="C36" s="242" t="inlineStr">
        <is>
          <t>✔</t>
        </is>
      </c>
      <c r="D36" s="218" t="inlineStr">
        <is>
          <t>Verspilling en de kans daarop worden doorlopend opgespoord en weggewerkt.</t>
        </is>
      </c>
      <c r="E36" s="161" t="n"/>
    </row>
    <row r="37" ht="35" customHeight="1" s="86">
      <c r="B37" s="157" t="inlineStr">
        <is>
          <t>5. Ontbonden</t>
        </is>
      </c>
      <c r="C37" s="240" t="inlineStr">
        <is>
          <t>✔</t>
        </is>
      </c>
      <c r="D37" s="230" t="inlineStr">
        <is>
          <t>De verantwoordelijkheden van het team zijn overgedragen of ingevuld.</t>
        </is>
      </c>
      <c r="E37" s="160">
        <f>COUNTIF(C37:C39,"✔")&amp;" / "&amp;3</f>
        <v/>
      </c>
    </row>
    <row r="38" ht="35" customHeight="1" s="86">
      <c r="C38" s="240" t="inlineStr">
        <is>
          <t>✔</t>
        </is>
      </c>
      <c r="D38" s="230" t="inlineStr">
        <is>
          <t>Teamleden staan vrij om aan andere teams te worden toegewezen.</t>
        </is>
      </c>
    </row>
    <row r="39" ht="35" customHeight="1" s="86">
      <c r="B39" s="161" t="n"/>
      <c r="C39" s="241" t="inlineStr">
        <is>
          <t>✔</t>
        </is>
      </c>
      <c r="D39" s="216" t="inlineStr">
        <is>
          <t>Het team werkt niet langer aan het afronden van de missie.</t>
        </is>
      </c>
      <c r="E39" s="16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2">
    <mergeCell ref="B18:B27"/>
    <mergeCell ref="E18:E27"/>
    <mergeCell ref="B7:B17"/>
    <mergeCell ref="E7:E17"/>
    <mergeCell ref="B32:B36"/>
    <mergeCell ref="E28:E31"/>
    <mergeCell ref="E32:E36"/>
    <mergeCell ref="B3:E3"/>
    <mergeCell ref="E37:E39"/>
    <mergeCell ref="B2:D2"/>
    <mergeCell ref="B28:B31"/>
    <mergeCell ref="B37:B39"/>
  </mergeCells>
  <conditionalFormatting sqref="E7:E17">
    <cfRule type="expression" priority="1" dxfId="3">
      <formula>COUNTIF($C$7:$C$17,"✔")=11</formula>
    </cfRule>
  </conditionalFormatting>
  <conditionalFormatting sqref="E18:E27">
    <cfRule type="expression" priority="2" dxfId="3">
      <formula>COUNTIF($C$18:$C$27,"✔")=10</formula>
    </cfRule>
  </conditionalFormatting>
  <conditionalFormatting sqref="E28:E31">
    <cfRule type="expression" priority="3" dxfId="3">
      <formula>COUNTIF($C$28:$C$31,"✔")=4</formula>
    </cfRule>
  </conditionalFormatting>
  <conditionalFormatting sqref="E32:E36">
    <cfRule type="expression" priority="4" dxfId="3">
      <formula>COUNTIF($C$32:$C$36,"✔")=5</formula>
    </cfRule>
  </conditionalFormatting>
  <conditionalFormatting sqref="E37:E39">
    <cfRule type="expression" priority="5" dxfId="3">
      <formula>COUNTIF($C$37:$C$39,"✔")=3</formula>
    </cfRule>
  </conditionalFormatting>
  <conditionalFormatting sqref="C7:C39">
    <cfRule type="expression" priority="6" dxfId="4">
      <formula>C7="✔"</formula>
    </cfRule>
  </conditionalFormatting>
  <dataValidations count="1">
    <dataValidation sqref="C7:C23" showDropDown="0" showInputMessage="0" showErrorMessage="0" allowBlank="1" type="list" errorStyle="stop" operator="between">
      <formula1>"✔"</formula1>
      <formula2>0</formula2>
    </dataValidation>
  </dataValidations>
  <hyperlinks>
    <hyperlink ref="B1" location="Dashboard!A1" display="← Dashboard"/>
  </hyperlinks>
  <printOptions horizontalCentered="0" verticalCentered="0" headings="0" gridLines="0" gridLinesSet="1"/>
  <pageMargins left="0.3" right="0.3" top="0.4" bottom="0.4" header="0.511811023622047" footer="0.511811023622047"/>
  <pageSetup orientation="landscape" paperSize="1" scale="100" fitToHeight="0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tabColor rgb="FF2557A7"/>
    <outlinePr summaryBelow="1" summaryRight="1"/>
    <pageSetUpPr fitToPage="1"/>
  </sheetPr>
  <dimension ref="B1:M33"/>
  <sheetViews>
    <sheetView showFormulas="0" showGridLines="0" showRowColHeaders="1" showZeros="1" rightToLeft="0" tabSelected="0" showOutlineSymbols="1" defaultGridColor="1" view="normal" topLeftCell="A1" colorId="64" zoomScale="110" zoomScaleNormal="11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3" customWidth="1" style="85" min="1" max="1"/>
    <col width="27" customWidth="1" style="85" min="2" max="2"/>
    <col width="6" customWidth="1" style="85" min="3" max="3"/>
    <col width="95" customWidth="1" style="85" min="4" max="4"/>
    <col width="16" customWidth="1" style="85" min="5" max="5"/>
    <col hidden="1" width="13" customWidth="1" style="85" min="7" max="13"/>
  </cols>
  <sheetData>
    <row r="1" ht="15" customHeight="1" s="86">
      <c r="B1" s="118" t="inlineStr">
        <is>
          <t>← Dashboard</t>
        </is>
      </c>
      <c r="M1" s="85">
        <f>SUM(H7:H12)</f>
        <v/>
      </c>
    </row>
    <row r="2" ht="39.75" customHeight="1" s="86">
      <c r="B2" s="156" t="inlineStr">
        <is>
          <t>Werkwijze</t>
        </is>
      </c>
      <c r="E2" s="120" t="inlineStr">
        <is>
          <t>SOLUTION</t>
        </is>
      </c>
      <c r="M2" s="85">
        <f>SUM(I7:I12)</f>
        <v/>
      </c>
    </row>
    <row r="3" s="86">
      <c r="B3" s="121" t="inlineStr">
        <is>
          <t>De Werkwijze omvat de practices en hulpmiddelen die een team op maat heeft samengesteld om het eigen werk te sturen en te ondersteunen.</t>
        </is>
      </c>
      <c r="M3" s="85">
        <f>SUM(K7:K12)</f>
        <v/>
      </c>
    </row>
    <row r="4" ht="13.5" customHeight="1" s="86">
      <c r="B4" s="122" t="inlineStr">
        <is>
          <t>CURRENT STATE</t>
        </is>
      </c>
      <c r="C4" s="122" t="inlineStr">
        <is>
          <t>PROGRESS</t>
        </is>
      </c>
      <c r="D4" s="122" t="inlineStr">
        <is>
          <t>STATES ACHIEVED</t>
        </is>
      </c>
      <c r="E4" s="122" t="inlineStr">
        <is>
          <t>OWNER · AREA</t>
        </is>
      </c>
      <c r="M4" s="85">
        <f>SUM(J7:J12)</f>
        <v/>
      </c>
    </row>
    <row r="5" ht="25.5" customHeight="1" s="86">
      <c r="B5" s="123">
        <f>IF(M3=0,"Not started",INDEX(G7:G12,M3))</f>
        <v/>
      </c>
      <c r="C5" s="124">
        <f>IF(M2=0,0,M1/M2)</f>
        <v/>
      </c>
      <c r="D5" s="123">
        <f>M4&amp;" / "&amp;6</f>
        <v/>
      </c>
      <c r="E5" s="125" t="inlineStr">
        <is>
          <t>Kernel · Endeavor</t>
        </is>
      </c>
    </row>
    <row r="6" ht="19.5" customHeight="1" s="86">
      <c r="B6" s="126" t="inlineStr">
        <is>
          <t>STATE</t>
        </is>
      </c>
      <c r="C6" s="100" t="inlineStr">
        <is>
          <t>✔</t>
        </is>
      </c>
      <c r="D6" s="126" t="inlineStr">
        <is>
          <t>CHECKLIST ITEM</t>
        </is>
      </c>
      <c r="E6" s="100" t="inlineStr">
        <is>
          <t>STATE STATUS</t>
        </is>
      </c>
    </row>
    <row r="7" ht="35" customHeight="1" s="86">
      <c r="B7" s="157" t="inlineStr">
        <is>
          <t>1. Principes vastgesteld</t>
        </is>
      </c>
      <c r="C7" s="240" t="inlineStr">
        <is>
          <t>✔</t>
        </is>
      </c>
      <c r="D7" s="230" t="inlineStr">
        <is>
          <t>Het team staat achter de vastgestelde principes en randvoorwaarden.</t>
        </is>
      </c>
      <c r="E7" s="160">
        <f>COUNTIF(C7:C12,"✔")&amp;" / "&amp;6</f>
        <v/>
      </c>
      <c r="G7" s="85" t="inlineStr">
        <is>
          <t>Principes vastgesteld</t>
        </is>
      </c>
      <c r="H7" s="85">
        <f>COUNTIF(C7:C12,"✔")</f>
        <v/>
      </c>
      <c r="I7" s="85" t="n">
        <v>6</v>
      </c>
      <c r="J7" s="85">
        <f>IF(H7=I7,1,0)</f>
        <v/>
      </c>
      <c r="K7" s="85">
        <f>J7</f>
        <v/>
      </c>
    </row>
    <row r="8" ht="35" customHeight="1" s="86">
      <c r="C8" s="240" t="inlineStr">
        <is>
          <t>✔</t>
        </is>
      </c>
      <c r="D8" s="230" t="inlineStr">
        <is>
          <t>De stakeholders onderschrijven de principes en randvoorwaarden.</t>
        </is>
      </c>
      <c r="G8" s="85" t="inlineStr">
        <is>
          <t>Fundament gelegd</t>
        </is>
      </c>
      <c r="H8" s="85">
        <f>COUNTIF(C13:C18,"✔")</f>
        <v/>
      </c>
      <c r="I8" s="85" t="n">
        <v>6</v>
      </c>
      <c r="J8" s="85">
        <f>IF(H8=I8,1,0)</f>
        <v/>
      </c>
      <c r="K8" s="85">
        <f>J8*K7</f>
        <v/>
      </c>
    </row>
    <row r="9" ht="35" customHeight="1" s="86">
      <c r="C9" s="240" t="inlineStr">
        <is>
          <t>✔</t>
        </is>
      </c>
      <c r="D9" s="230" t="inlineStr">
        <is>
          <t>Vastgesteld is welke hulpmiddelen het werk en de stakeholders nodig hebben.</t>
        </is>
      </c>
      <c r="G9" s="85" t="inlineStr">
        <is>
          <t>In gebruik</t>
        </is>
      </c>
      <c r="H9" s="85">
        <f>COUNTIF(C19:C24,"✔")</f>
        <v/>
      </c>
      <c r="I9" s="85" t="n">
        <v>6</v>
      </c>
      <c r="J9" s="85">
        <f>IF(H9=I9,1,0)</f>
        <v/>
      </c>
      <c r="K9" s="85">
        <f>J9*K8</f>
        <v/>
      </c>
    </row>
    <row r="10" ht="35" customHeight="1" s="86">
      <c r="C10" s="240" t="inlineStr">
        <is>
          <t>✔</t>
        </is>
      </c>
      <c r="D10" s="230" t="inlineStr">
        <is>
          <t>Er ligt een advies over de te volgen aanpak.</t>
        </is>
      </c>
      <c r="G10" s="85" t="inlineStr">
        <is>
          <t>Ingevoerd</t>
        </is>
      </c>
      <c r="H10" s="85">
        <f>COUNTIF(C25:C27,"✔")</f>
        <v/>
      </c>
      <c r="I10" s="85" t="n">
        <v>3</v>
      </c>
      <c r="J10" s="85">
        <f>IF(H10=I10,1,0)</f>
        <v/>
      </c>
      <c r="K10" s="85">
        <f>J10*K9</f>
        <v/>
      </c>
    </row>
    <row r="11" ht="35" customHeight="1" s="86">
      <c r="C11" s="240" t="inlineStr">
        <is>
          <t>✔</t>
        </is>
      </c>
      <c r="D11" s="230" t="inlineStr">
        <is>
          <t>Duidelijk is binnen welke context het team gaat werken.</t>
        </is>
      </c>
      <c r="G11" s="85" t="inlineStr">
        <is>
          <t>Effectief</t>
        </is>
      </c>
      <c r="H11" s="85">
        <f>COUNTIF(C28:C31,"✔")</f>
        <v/>
      </c>
      <c r="I11" s="85" t="n">
        <v>4</v>
      </c>
      <c r="J11" s="85">
        <f>IF(H11=I11,1,0)</f>
        <v/>
      </c>
      <c r="K11" s="85">
        <f>J11*K10</f>
        <v/>
      </c>
    </row>
    <row r="12" ht="35" customHeight="1" s="86">
      <c r="B12" s="161" t="n"/>
      <c r="C12" s="241" t="inlineStr">
        <is>
          <t>✔</t>
        </is>
      </c>
      <c r="D12" s="216" t="inlineStr">
        <is>
          <t>Bekend is welke randvoorwaarden gelden bij het kiezen, verkrijgen en gebruiken van practices en hulpmiddelen.</t>
        </is>
      </c>
      <c r="E12" s="161" t="n"/>
      <c r="G12" s="85" t="inlineStr">
        <is>
          <t>Uitgefaseerd</t>
        </is>
      </c>
      <c r="H12" s="85">
        <f>COUNTIF(C32:C33,"✔")</f>
        <v/>
      </c>
      <c r="I12" s="85" t="n">
        <v>2</v>
      </c>
      <c r="J12" s="85">
        <f>IF(H12=I12,1,0)</f>
        <v/>
      </c>
      <c r="K12" s="85">
        <f>J12*K11</f>
        <v/>
      </c>
    </row>
    <row r="13" ht="35" customHeight="1" s="86">
      <c r="B13" s="195" t="inlineStr">
        <is>
          <t>2. Fundament gelegd</t>
        </is>
      </c>
      <c r="C13" s="235" t="inlineStr">
        <is>
          <t>✔</t>
        </is>
      </c>
      <c r="D13" s="223" t="inlineStr">
        <is>
          <t>De belangrijkste practices en hulpmiddelen die de basis van de werkwijze vormen, zijn gekozen.</t>
        </is>
      </c>
      <c r="E13" s="196">
        <f>COUNTIF(C13:C18,"✔")&amp;" / "&amp;6</f>
        <v/>
      </c>
    </row>
    <row r="14" ht="35" customHeight="1" s="86">
      <c r="C14" s="235" t="inlineStr">
        <is>
          <t>✔</t>
        </is>
      </c>
      <c r="D14" s="223" t="inlineStr">
        <is>
          <t>Het team heeft genoeg practices afgesproken om te kunnen starten.</t>
        </is>
      </c>
    </row>
    <row r="15" ht="35" customHeight="1" s="86">
      <c r="C15" s="235" t="inlineStr">
        <is>
          <t>✔</t>
        </is>
      </c>
      <c r="D15" s="223" t="inlineStr">
        <is>
          <t>Alle verplichte practices en hulpmiddelen zijn in kaart gebracht.</t>
        </is>
      </c>
    </row>
    <row r="16" ht="35" customHeight="1" s="86">
      <c r="C16" s="235" t="inlineStr">
        <is>
          <t>✔</t>
        </is>
      </c>
      <c r="D16" s="223" t="inlineStr">
        <is>
          <t>Geanalyseerd is welke practices en hulpmiddelen nog ontbreken ten opzichte van wat beschikbaar is.</t>
        </is>
      </c>
    </row>
    <row r="17" ht="35" customHeight="1" s="86">
      <c r="C17" s="235" t="inlineStr">
        <is>
          <t>✔</t>
        </is>
      </c>
      <c r="D17" s="223" t="inlineStr">
        <is>
          <t>In kaart is welk gat er zit tussen de vereiste vaardigheden voor de gewenste werkwijze en het huidige niveau van het team.</t>
        </is>
      </c>
    </row>
    <row r="18" ht="35" customHeight="1" s="86">
      <c r="B18" s="161" t="n"/>
      <c r="C18" s="242" t="inlineStr">
        <is>
          <t>✔</t>
        </is>
      </c>
      <c r="D18" s="218" t="inlineStr">
        <is>
          <t>De gekozen practices en hulpmiddelen zijn samengevoegd tot een werkbare werkwijze.</t>
        </is>
      </c>
      <c r="E18" s="161" t="n"/>
    </row>
    <row r="19" ht="35" customHeight="1" s="86">
      <c r="B19" s="157" t="inlineStr">
        <is>
          <t>3. In gebruik</t>
        </is>
      </c>
      <c r="C19" s="240" t="inlineStr">
        <is>
          <t>✔</t>
        </is>
      </c>
      <c r="D19" s="230" t="inlineStr">
        <is>
          <t>De practices en hulpmiddelen worden al voor echt werk gebruikt.</t>
        </is>
      </c>
      <c r="E19" s="160">
        <f>COUNTIF(C19:C24,"✔")&amp;" / "&amp;6</f>
        <v/>
      </c>
    </row>
    <row r="20" ht="35" customHeight="1" s="86">
      <c r="C20" s="240" t="inlineStr">
        <is>
          <t>✔</t>
        </is>
      </c>
      <c r="D20" s="230" t="inlineStr">
        <is>
          <t>Regelmatig wordt bekeken hoe de gekozen practices en hulpmiddelen bevallen.</t>
        </is>
      </c>
    </row>
    <row r="21" ht="35" customHeight="1" s="86">
      <c r="C21" s="240" t="inlineStr">
        <is>
          <t>✔</t>
        </is>
      </c>
      <c r="D21" s="230" t="inlineStr">
        <is>
          <t>De practices en hulpmiddelen worden toegesneden op de situatie van het team.</t>
        </is>
      </c>
    </row>
    <row r="22" ht="35" customHeight="1" s="86">
      <c r="C22" s="240" t="inlineStr">
        <is>
          <t>✔</t>
        </is>
      </c>
      <c r="D22" s="230" t="inlineStr">
        <is>
          <t>Het team staat achter het gebruik van de practices en hulpmiddelen.</t>
        </is>
      </c>
    </row>
    <row r="23" ht="35" customHeight="1" s="86">
      <c r="C23" s="240" t="inlineStr">
        <is>
          <t>✔</t>
        </is>
      </c>
      <c r="D23" s="230" t="inlineStr">
        <is>
          <t>Er is een werkwijze om feedback op de manier van werken te verwerken.</t>
        </is>
      </c>
    </row>
    <row r="24" ht="35" customHeight="1" s="86">
      <c r="B24" s="161" t="n"/>
      <c r="C24" s="241" t="inlineStr">
        <is>
          <t>✔</t>
        </is>
      </c>
      <c r="D24" s="216" t="inlineStr">
        <is>
          <t>De practices en hulpmiddelen maken communicatie en samenwerking binnen het team makkelijker.</t>
        </is>
      </c>
      <c r="E24" s="161" t="n"/>
    </row>
    <row r="25" ht="35" customHeight="1" s="86">
      <c r="B25" s="195" t="inlineStr">
        <is>
          <t>4. Ingevoerd</t>
        </is>
      </c>
      <c r="C25" s="235" t="inlineStr">
        <is>
          <t>✔</t>
        </is>
      </c>
      <c r="D25" s="223" t="inlineStr">
        <is>
          <t>Het volledige team zet de practices en hulpmiddelen in voor het dagelijkse werk.</t>
        </is>
      </c>
      <c r="E25" s="196">
        <f>COUNTIF(C25:C27,"✔")&amp;" / "&amp;3</f>
        <v/>
      </c>
    </row>
    <row r="26" ht="35" customHeight="1" s="86">
      <c r="C26" s="235" t="inlineStr">
        <is>
          <t>✔</t>
        </is>
      </c>
      <c r="D26" s="223" t="inlineStr">
        <is>
          <t>Alle teamleden kunnen beschikken over de practices en hulpmiddelen die ze nodig hebben.</t>
        </is>
      </c>
    </row>
    <row r="27" ht="35" customHeight="1" s="86">
      <c r="B27" s="161" t="n"/>
      <c r="C27" s="242" t="inlineStr">
        <is>
          <t>✔</t>
        </is>
      </c>
      <c r="D27" s="218" t="inlineStr">
        <is>
          <t>Het hele team denkt mee over het evalueren en bijstellen van de werkwijze.</t>
        </is>
      </c>
      <c r="E27" s="161" t="n"/>
    </row>
    <row r="28" ht="35" customHeight="1" s="86">
      <c r="B28" s="157" t="inlineStr">
        <is>
          <t>5. Effectief</t>
        </is>
      </c>
      <c r="C28" s="240" t="inlineStr">
        <is>
          <t>✔</t>
        </is>
      </c>
      <c r="D28" s="230" t="inlineStr">
        <is>
          <t>Teamleden liggen op koers doordat ze de werkwijze gebruiken en aanpassen aan hun actuele situatie.</t>
        </is>
      </c>
      <c r="E28" s="160">
        <f>COUNTIF(C28:C31,"✔")&amp;" / "&amp;4</f>
        <v/>
      </c>
    </row>
    <row r="29" ht="35" customHeight="1" s="86">
      <c r="C29" s="240" t="inlineStr">
        <is>
          <t>✔</t>
        </is>
      </c>
      <c r="D29" s="230" t="inlineStr">
        <is>
          <t>Het team past de practices moeiteloos toe, zonder erbij stil te staan.</t>
        </is>
      </c>
    </row>
    <row r="30" ht="35" customHeight="1" s="86">
      <c r="C30" s="240" t="inlineStr">
        <is>
          <t>✔</t>
        </is>
      </c>
      <c r="D30" s="230" t="inlineStr">
        <is>
          <t>De hulpmiddelen sluiten vanzelfsprekend aan bij hoe het team werkt.</t>
        </is>
      </c>
    </row>
    <row r="31" ht="35" customHeight="1" s="86">
      <c r="B31" s="161" t="n"/>
      <c r="C31" s="241" t="inlineStr">
        <is>
          <t>✔</t>
        </is>
      </c>
      <c r="D31" s="216" t="inlineStr">
        <is>
          <t>Het team blijft de inzet van practices en hulpmiddelen fijnslijpen.</t>
        </is>
      </c>
      <c r="E31" s="161" t="n"/>
    </row>
    <row r="32" ht="35" customHeight="1" s="86">
      <c r="B32" s="195" t="inlineStr">
        <is>
          <t>6. Uitgefaseerd</t>
        </is>
      </c>
      <c r="C32" s="235" t="inlineStr">
        <is>
          <t>✔</t>
        </is>
      </c>
      <c r="D32" s="223" t="inlineStr">
        <is>
          <t>De werkwijze van het team is buiten gebruik gesteld.</t>
        </is>
      </c>
      <c r="E32" s="196">
        <f>COUNTIF(C32:C33,"✔")&amp;" / "&amp;2</f>
        <v/>
      </c>
    </row>
    <row r="33" ht="35" customHeight="1" s="86">
      <c r="B33" s="161" t="n"/>
      <c r="C33" s="242" t="inlineStr">
        <is>
          <t>✔</t>
        </is>
      </c>
      <c r="D33" s="218" t="inlineStr">
        <is>
          <t>Opgedane lessen zijn vastgelegd voor toekomstig gebruik.</t>
        </is>
      </c>
      <c r="E33" s="16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4">
    <mergeCell ref="B32:B33"/>
    <mergeCell ref="B13:B18"/>
    <mergeCell ref="E32:E33"/>
    <mergeCell ref="E13:E18"/>
    <mergeCell ref="E25:E27"/>
    <mergeCell ref="B7:B12"/>
    <mergeCell ref="E7:E12"/>
    <mergeCell ref="E28:E31"/>
    <mergeCell ref="E19:E24"/>
    <mergeCell ref="B25:B27"/>
    <mergeCell ref="B3:E3"/>
    <mergeCell ref="B19:B24"/>
    <mergeCell ref="B2:D2"/>
    <mergeCell ref="B28:B31"/>
  </mergeCells>
  <conditionalFormatting sqref="E7:E12">
    <cfRule type="expression" priority="1" dxfId="3">
      <formula>COUNTIF($C$7:$C$12,"✔")=6</formula>
    </cfRule>
  </conditionalFormatting>
  <conditionalFormatting sqref="E13:E18">
    <cfRule type="expression" priority="2" dxfId="3">
      <formula>COUNTIF($C$13:$C$18,"✔")=6</formula>
    </cfRule>
  </conditionalFormatting>
  <conditionalFormatting sqref="E19:E24">
    <cfRule type="expression" priority="3" dxfId="3">
      <formula>COUNTIF($C$19:$C$24,"✔")=6</formula>
    </cfRule>
  </conditionalFormatting>
  <conditionalFormatting sqref="E25:E27">
    <cfRule type="expression" priority="4" dxfId="3">
      <formula>COUNTIF($C$25:$C$27,"✔")=3</formula>
    </cfRule>
  </conditionalFormatting>
  <conditionalFormatting sqref="E28:E31">
    <cfRule type="expression" priority="5" dxfId="3">
      <formula>COUNTIF($C$28:$C$31,"✔")=4</formula>
    </cfRule>
  </conditionalFormatting>
  <conditionalFormatting sqref="E32:E33">
    <cfRule type="expression" priority="6" dxfId="3">
      <formula>COUNTIF($C$32:$C$33,"✔")=2</formula>
    </cfRule>
  </conditionalFormatting>
  <conditionalFormatting sqref="C7:C33">
    <cfRule type="expression" priority="7" dxfId="4">
      <formula>C7="✔"</formula>
    </cfRule>
  </conditionalFormatting>
  <dataValidations count="1">
    <dataValidation sqref="C7:C23" showDropDown="0" showInputMessage="0" showErrorMessage="0" allowBlank="1" type="list" errorStyle="stop" operator="between">
      <formula1>"✔"</formula1>
      <formula2>0</formula2>
    </dataValidation>
  </dataValidations>
  <hyperlinks>
    <hyperlink ref="B1" location="Dashboard!A1" display="← Dashboard"/>
  </hyperlinks>
  <printOptions horizontalCentered="0" verticalCentered="0" headings="0" gridLines="0" gridLinesSet="1"/>
  <pageMargins left="0.3" right="0.3" top="0.4" bottom="0.4" header="0.511811023622047" footer="0.511811023622047"/>
  <pageSetup orientation="landscape" paperSize="1" scale="100" fitToHeight="0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2026-05-27T15:52:49Z</dcterms:created>
  <dcterms:modified xmlns:dcterms="http://purl.org/dc/terms/" xmlns:xsi="http://www.w3.org/2001/XMLSchema-instance" xsi:type="dcterms:W3CDTF">2026-08-15T21:41:41Z</dcterms:modified>
  <cp:revision>0</cp:revision>
</cp:coreProperties>
</file>